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Приложение 1" sheetId="5" r:id="rId1"/>
    <sheet name="Приложение 2" sheetId="15" r:id="rId2"/>
    <sheet name="Приложение 3" sheetId="12" r:id="rId3"/>
    <sheet name="Приложение 4" sheetId="7" r:id="rId4"/>
    <sheet name="Приложение 5" sheetId="8" r:id="rId5"/>
  </sheets>
  <definedNames>
    <definedName name="_xlnm.Print_Titles" localSheetId="0">'Приложение 1'!$10:$10</definedName>
  </definedNames>
  <calcPr calcId="125725"/>
</workbook>
</file>

<file path=xl/calcChain.xml><?xml version="1.0" encoding="utf-8"?>
<calcChain xmlns="http://schemas.openxmlformats.org/spreadsheetml/2006/main">
  <c r="E37" i="7"/>
  <c r="D37"/>
  <c r="H77" i="12"/>
  <c r="G77"/>
  <c r="I79"/>
  <c r="H68"/>
  <c r="G68"/>
  <c r="I72"/>
  <c r="H66"/>
  <c r="G66"/>
  <c r="H50"/>
  <c r="G50"/>
  <c r="H40"/>
  <c r="G40"/>
  <c r="I45"/>
  <c r="I43"/>
  <c r="H15"/>
  <c r="G15"/>
  <c r="I27"/>
  <c r="E123" i="15"/>
  <c r="D123"/>
  <c r="F128"/>
  <c r="F129"/>
  <c r="E128"/>
  <c r="D128"/>
  <c r="F124"/>
  <c r="F125"/>
  <c r="D124"/>
  <c r="E95"/>
  <c r="D95"/>
  <c r="F97"/>
  <c r="E55"/>
  <c r="D55"/>
  <c r="E49"/>
  <c r="D49"/>
  <c r="F32"/>
  <c r="E31"/>
  <c r="D31"/>
  <c r="D49" i="5"/>
  <c r="C49"/>
  <c r="D66"/>
  <c r="C66"/>
  <c r="E66"/>
  <c r="E67"/>
  <c r="F31" i="15" l="1"/>
  <c r="D62" i="5"/>
  <c r="C62"/>
  <c r="E63"/>
  <c r="D56"/>
  <c r="E57"/>
  <c r="E55"/>
  <c r="D54"/>
  <c r="C54"/>
  <c r="E54" s="1"/>
  <c r="D52"/>
  <c r="D51" s="1"/>
  <c r="D42"/>
  <c r="E42" s="1"/>
  <c r="C42"/>
  <c r="C40" s="1"/>
  <c r="E44"/>
  <c r="E41"/>
  <c r="D36"/>
  <c r="C36"/>
  <c r="E37"/>
  <c r="C29"/>
  <c r="E34"/>
  <c r="D30"/>
  <c r="D29" s="1"/>
  <c r="C30"/>
  <c r="E33"/>
  <c r="E32"/>
  <c r="D40" l="1"/>
  <c r="F45" i="7"/>
  <c r="E44"/>
  <c r="D44"/>
  <c r="E16"/>
  <c r="D16"/>
  <c r="F21"/>
  <c r="F44" l="1"/>
  <c r="H73" i="12"/>
  <c r="G73"/>
  <c r="I78"/>
  <c r="I80"/>
  <c r="I76"/>
  <c r="H63"/>
  <c r="G63"/>
  <c r="I62"/>
  <c r="I58"/>
  <c r="I57"/>
  <c r="I47"/>
  <c r="I46"/>
  <c r="I48"/>
  <c r="I42"/>
  <c r="I77" l="1"/>
  <c r="I50"/>
  <c r="I37"/>
  <c r="I38"/>
  <c r="I22"/>
  <c r="I35"/>
  <c r="I26"/>
  <c r="I25"/>
  <c r="I24"/>
  <c r="I23"/>
  <c r="I20"/>
  <c r="I17"/>
  <c r="F172" i="15"/>
  <c r="E171"/>
  <c r="F171" s="1"/>
  <c r="D171"/>
  <c r="F168"/>
  <c r="E167"/>
  <c r="E149"/>
  <c r="E157"/>
  <c r="D157"/>
  <c r="F159"/>
  <c r="D155" l="1"/>
  <c r="E155"/>
  <c r="D151"/>
  <c r="E151"/>
  <c r="E54"/>
  <c r="D54"/>
  <c r="F56"/>
  <c r="F50"/>
  <c r="E20"/>
  <c r="E19" s="1"/>
  <c r="D20"/>
  <c r="D19" s="1"/>
  <c r="D18" s="1"/>
  <c r="D17" s="1"/>
  <c r="F21"/>
  <c r="E143"/>
  <c r="E141"/>
  <c r="F138"/>
  <c r="E137"/>
  <c r="D137"/>
  <c r="F90"/>
  <c r="F101"/>
  <c r="E100"/>
  <c r="E99" s="1"/>
  <c r="E98" s="1"/>
  <c r="D100"/>
  <c r="D99" s="1"/>
  <c r="D98" s="1"/>
  <c r="E89"/>
  <c r="E88" s="1"/>
  <c r="E87" s="1"/>
  <c r="D89"/>
  <c r="D88" s="1"/>
  <c r="D87" s="1"/>
  <c r="E67"/>
  <c r="E66" s="1"/>
  <c r="D67"/>
  <c r="D66" s="1"/>
  <c r="D65" s="1"/>
  <c r="F68"/>
  <c r="D35"/>
  <c r="D34" s="1"/>
  <c r="E35"/>
  <c r="E34" s="1"/>
  <c r="E33" s="1"/>
  <c r="D12"/>
  <c r="E12"/>
  <c r="D60" i="5"/>
  <c r="F137" i="15" l="1"/>
  <c r="F66"/>
  <c r="F49"/>
  <c r="F98"/>
  <c r="F89"/>
  <c r="F100"/>
  <c r="F19"/>
  <c r="E18"/>
  <c r="F18" s="1"/>
  <c r="F20"/>
  <c r="F87"/>
  <c r="F99"/>
  <c r="F88"/>
  <c r="F67"/>
  <c r="E65"/>
  <c r="F65" s="1"/>
  <c r="E17" l="1"/>
  <c r="F17" s="1"/>
  <c r="D45" i="5"/>
  <c r="C45"/>
  <c r="E47"/>
  <c r="D22"/>
  <c r="C22"/>
  <c r="E45" l="1"/>
  <c r="C12"/>
  <c r="D12"/>
  <c r="F150" i="15"/>
  <c r="F144"/>
  <c r="F142"/>
  <c r="F140"/>
  <c r="E139"/>
  <c r="E136" l="1"/>
  <c r="E135" l="1"/>
  <c r="E134" s="1"/>
  <c r="D17" i="5"/>
  <c r="F22" i="7"/>
  <c r="F18" l="1"/>
  <c r="C60" i="5" l="1"/>
  <c r="C56"/>
  <c r="D149" i="15" l="1"/>
  <c r="F149" s="1"/>
  <c r="D167"/>
  <c r="F167" s="1"/>
  <c r="D143"/>
  <c r="F143" s="1"/>
  <c r="D141"/>
  <c r="F141" s="1"/>
  <c r="D139"/>
  <c r="F139" l="1"/>
  <c r="D136"/>
  <c r="I51" i="12"/>
  <c r="F52" i="15"/>
  <c r="E51"/>
  <c r="E48" s="1"/>
  <c r="D51"/>
  <c r="D48" s="1"/>
  <c r="F36"/>
  <c r="E65" i="5"/>
  <c r="D58"/>
  <c r="I29" i="12"/>
  <c r="I71"/>
  <c r="D135" i="15" l="1"/>
  <c r="F136"/>
  <c r="F35"/>
  <c r="F51"/>
  <c r="F135" l="1"/>
  <c r="D134"/>
  <c r="F134" s="1"/>
  <c r="I44" i="12"/>
  <c r="I28"/>
  <c r="E78" i="15" l="1"/>
  <c r="E77" s="1"/>
  <c r="E61" i="5" l="1"/>
  <c r="E60" l="1"/>
  <c r="D26" l="1"/>
  <c r="E15"/>
  <c r="F117" i="15" l="1"/>
  <c r="F115"/>
  <c r="E114"/>
  <c r="E116"/>
  <c r="E105"/>
  <c r="E104" s="1"/>
  <c r="E64" i="5"/>
  <c r="I53" i="12"/>
  <c r="I56"/>
  <c r="I61"/>
  <c r="I60"/>
  <c r="I59"/>
  <c r="I55"/>
  <c r="I54"/>
  <c r="H36"/>
  <c r="H14" s="1"/>
  <c r="G36"/>
  <c r="G14" s="1"/>
  <c r="D114" i="15"/>
  <c r="D116"/>
  <c r="E60"/>
  <c r="E59" s="1"/>
  <c r="D60"/>
  <c r="D59" s="1"/>
  <c r="F116" l="1"/>
  <c r="E113"/>
  <c r="F114"/>
  <c r="D113"/>
  <c r="D112" s="1"/>
  <c r="D111" s="1"/>
  <c r="F113" l="1"/>
  <c r="E112"/>
  <c r="F112" s="1"/>
  <c r="E111" l="1"/>
  <c r="F111" s="1"/>
  <c r="E43" i="5"/>
  <c r="D50" l="1"/>
  <c r="F20" i="7"/>
  <c r="F156" i="15" l="1"/>
  <c r="I41" i="12"/>
  <c r="I21"/>
  <c r="F155" i="15" l="1"/>
  <c r="D14" i="8" l="1"/>
  <c r="C14"/>
  <c r="C12"/>
  <c r="D12"/>
  <c r="F43" i="7"/>
  <c r="F41"/>
  <c r="F40"/>
  <c r="F38"/>
  <c r="F36"/>
  <c r="F34"/>
  <c r="F33"/>
  <c r="F32"/>
  <c r="F31"/>
  <c r="F29"/>
  <c r="F28"/>
  <c r="F27"/>
  <c r="F25"/>
  <c r="F23"/>
  <c r="F19"/>
  <c r="F17"/>
  <c r="E15" i="8"/>
  <c r="E13"/>
  <c r="E42" i="7"/>
  <c r="E39"/>
  <c r="E35"/>
  <c r="E30"/>
  <c r="E26"/>
  <c r="E24"/>
  <c r="E162" i="15"/>
  <c r="D162"/>
  <c r="F164"/>
  <c r="E11"/>
  <c r="I75" i="12"/>
  <c r="I74"/>
  <c r="I70"/>
  <c r="I69"/>
  <c r="I67"/>
  <c r="D11" i="8" l="1"/>
  <c r="C11"/>
  <c r="E46" i="7"/>
  <c r="E12" i="8"/>
  <c r="D16"/>
  <c r="I68" i="12"/>
  <c r="I65" l="1"/>
  <c r="I64"/>
  <c r="I52"/>
  <c r="I30"/>
  <c r="I33"/>
  <c r="I49" l="1"/>
  <c r="I39"/>
  <c r="D42" i="7" l="1"/>
  <c r="F42" s="1"/>
  <c r="D39"/>
  <c r="F39" s="1"/>
  <c r="F37"/>
  <c r="D35"/>
  <c r="F35" s="1"/>
  <c r="D30"/>
  <c r="F30" s="1"/>
  <c r="D26"/>
  <c r="D24"/>
  <c r="F16"/>
  <c r="I34" i="12"/>
  <c r="I32"/>
  <c r="I31"/>
  <c r="I19"/>
  <c r="I18"/>
  <c r="I16"/>
  <c r="F170" i="15"/>
  <c r="F166"/>
  <c r="F163"/>
  <c r="F161"/>
  <c r="F158"/>
  <c r="F154"/>
  <c r="F153"/>
  <c r="F152"/>
  <c r="F148"/>
  <c r="E169"/>
  <c r="E165"/>
  <c r="E160"/>
  <c r="E147"/>
  <c r="F133"/>
  <c r="F127"/>
  <c r="F122"/>
  <c r="E132"/>
  <c r="E131" s="1"/>
  <c r="E126"/>
  <c r="E121"/>
  <c r="E120" s="1"/>
  <c r="F110"/>
  <c r="F106"/>
  <c r="E109"/>
  <c r="E108" s="1"/>
  <c r="E103"/>
  <c r="F96"/>
  <c r="F94"/>
  <c r="F86"/>
  <c r="F82"/>
  <c r="F79"/>
  <c r="F75"/>
  <c r="F74"/>
  <c r="F73"/>
  <c r="E93"/>
  <c r="E85"/>
  <c r="E84" s="1"/>
  <c r="E81"/>
  <c r="E80" s="1"/>
  <c r="E72"/>
  <c r="E70" s="1"/>
  <c r="F64"/>
  <c r="F61"/>
  <c r="E63"/>
  <c r="E62" s="1"/>
  <c r="E58" s="1"/>
  <c r="E57" s="1"/>
  <c r="E47"/>
  <c r="F45"/>
  <c r="F41"/>
  <c r="E44"/>
  <c r="E43" s="1"/>
  <c r="E40"/>
  <c r="E39" s="1"/>
  <c r="E38" s="1"/>
  <c r="F30"/>
  <c r="F26"/>
  <c r="E29"/>
  <c r="E28" s="1"/>
  <c r="E25"/>
  <c r="E24" s="1"/>
  <c r="F16"/>
  <c r="F13"/>
  <c r="E15"/>
  <c r="E14" s="1"/>
  <c r="E59" i="5"/>
  <c r="E53"/>
  <c r="E39"/>
  <c r="E35"/>
  <c r="E31"/>
  <c r="E28"/>
  <c r="E27"/>
  <c r="E25"/>
  <c r="E14"/>
  <c r="E13"/>
  <c r="E21"/>
  <c r="E20"/>
  <c r="E19"/>
  <c r="E18"/>
  <c r="D24"/>
  <c r="D11"/>
  <c r="F26" i="7" l="1"/>
  <c r="D46"/>
  <c r="F46" s="1"/>
  <c r="E146" i="15"/>
  <c r="F24" i="7"/>
  <c r="E27" i="15"/>
  <c r="E23"/>
  <c r="E83"/>
  <c r="E119"/>
  <c r="E130"/>
  <c r="E76"/>
  <c r="I66" i="12"/>
  <c r="E42" i="15"/>
  <c r="E37" s="1"/>
  <c r="E53"/>
  <c r="E46" s="1"/>
  <c r="E107"/>
  <c r="E91"/>
  <c r="E92"/>
  <c r="D16" i="5"/>
  <c r="D48" s="1"/>
  <c r="H81" i="12"/>
  <c r="E71" i="15"/>
  <c r="E10"/>
  <c r="C58" i="5"/>
  <c r="E62"/>
  <c r="E69" i="15" l="1"/>
  <c r="E56" i="5"/>
  <c r="D68"/>
  <c r="F34" i="15"/>
  <c r="E22"/>
  <c r="E58" i="5"/>
  <c r="E118" i="15"/>
  <c r="E102"/>
  <c r="E9"/>
  <c r="D85"/>
  <c r="I73" i="12"/>
  <c r="I63"/>
  <c r="I40"/>
  <c r="I15"/>
  <c r="I36"/>
  <c r="D84" i="15" l="1"/>
  <c r="F84" s="1"/>
  <c r="F85"/>
  <c r="E145"/>
  <c r="D83" l="1"/>
  <c r="F83" s="1"/>
  <c r="E47" i="7"/>
  <c r="E173" i="15"/>
  <c r="D169"/>
  <c r="D165"/>
  <c r="F162"/>
  <c r="D160"/>
  <c r="F151"/>
  <c r="D132"/>
  <c r="D126"/>
  <c r="D121"/>
  <c r="F121" s="1"/>
  <c r="D109"/>
  <c r="D105"/>
  <c r="D104" s="1"/>
  <c r="F95"/>
  <c r="D93"/>
  <c r="F93" s="1"/>
  <c r="D81"/>
  <c r="D78"/>
  <c r="D77" s="1"/>
  <c r="D63"/>
  <c r="F54"/>
  <c r="D15"/>
  <c r="E40" i="5"/>
  <c r="F126" i="15" l="1"/>
  <c r="F123"/>
  <c r="F165"/>
  <c r="D103"/>
  <c r="F169"/>
  <c r="F160"/>
  <c r="D11"/>
  <c r="F11" s="1"/>
  <c r="F12"/>
  <c r="F78"/>
  <c r="D62"/>
  <c r="F62" s="1"/>
  <c r="F63"/>
  <c r="D107"/>
  <c r="F107" s="1"/>
  <c r="F109"/>
  <c r="D130"/>
  <c r="F130" s="1"/>
  <c r="F132"/>
  <c r="D14"/>
  <c r="F14" s="1"/>
  <c r="F15"/>
  <c r="D80"/>
  <c r="F80" s="1"/>
  <c r="F81"/>
  <c r="F157"/>
  <c r="F105"/>
  <c r="D108"/>
  <c r="F108" s="1"/>
  <c r="D131"/>
  <c r="F131" s="1"/>
  <c r="D91"/>
  <c r="F91" s="1"/>
  <c r="D120"/>
  <c r="D92"/>
  <c r="F92" s="1"/>
  <c r="D72"/>
  <c r="F72" s="1"/>
  <c r="C17" i="5"/>
  <c r="D147" i="15"/>
  <c r="D146" s="1"/>
  <c r="D47"/>
  <c r="D44"/>
  <c r="F44" s="1"/>
  <c r="D40"/>
  <c r="D29"/>
  <c r="D28" s="1"/>
  <c r="D25"/>
  <c r="D24" s="1"/>
  <c r="C26" i="5"/>
  <c r="C52"/>
  <c r="E52" l="1"/>
  <c r="C51"/>
  <c r="C50" s="1"/>
  <c r="E49" s="1"/>
  <c r="D27" i="15"/>
  <c r="F27" s="1"/>
  <c r="F147"/>
  <c r="F146"/>
  <c r="F104"/>
  <c r="D10"/>
  <c r="F10" s="1"/>
  <c r="D76"/>
  <c r="F76" s="1"/>
  <c r="D53"/>
  <c r="F53" s="1"/>
  <c r="F55"/>
  <c r="D39"/>
  <c r="F40"/>
  <c r="F25"/>
  <c r="F60"/>
  <c r="E36" i="5"/>
  <c r="F29" i="15"/>
  <c r="D119"/>
  <c r="F120"/>
  <c r="D102"/>
  <c r="F102" s="1"/>
  <c r="F103"/>
  <c r="C24" i="5"/>
  <c r="E24" s="1"/>
  <c r="E26"/>
  <c r="C16"/>
  <c r="E17"/>
  <c r="E51"/>
  <c r="C11"/>
  <c r="E12"/>
  <c r="E29"/>
  <c r="E30"/>
  <c r="D42" i="15"/>
  <c r="D43"/>
  <c r="F43" s="1"/>
  <c r="D70"/>
  <c r="D71"/>
  <c r="F71" s="1"/>
  <c r="D46" l="1"/>
  <c r="E50" i="5"/>
  <c r="C48"/>
  <c r="C68" s="1"/>
  <c r="D69" i="15"/>
  <c r="F69" s="1"/>
  <c r="F28"/>
  <c r="E16" i="5"/>
  <c r="D9" i="15"/>
  <c r="E11" i="5"/>
  <c r="D23" i="15"/>
  <c r="F24"/>
  <c r="F48"/>
  <c r="F42"/>
  <c r="D38"/>
  <c r="F38" s="1"/>
  <c r="F39"/>
  <c r="D58"/>
  <c r="D57" s="1"/>
  <c r="F59"/>
  <c r="C16" i="8"/>
  <c r="E16" s="1"/>
  <c r="E14"/>
  <c r="D118" i="15"/>
  <c r="F119"/>
  <c r="F70"/>
  <c r="D33"/>
  <c r="F33" s="1"/>
  <c r="D22" l="1"/>
  <c r="F22" s="1"/>
  <c r="F23"/>
  <c r="F9"/>
  <c r="F58"/>
  <c r="F57"/>
  <c r="F118"/>
  <c r="D37"/>
  <c r="F37" s="1"/>
  <c r="F47"/>
  <c r="E11" i="8"/>
  <c r="E48" i="5"/>
  <c r="G81" i="12"/>
  <c r="H82"/>
  <c r="F46" i="15" l="1"/>
  <c r="D145"/>
  <c r="F145" s="1"/>
  <c r="D47" i="7"/>
  <c r="F47" s="1"/>
  <c r="E68" i="5"/>
  <c r="G82" i="12"/>
  <c r="I14"/>
  <c r="I81" l="1"/>
  <c r="D173" i="15"/>
  <c r="F173" s="1"/>
  <c r="F77"/>
</calcChain>
</file>

<file path=xl/sharedStrings.xml><?xml version="1.0" encoding="utf-8"?>
<sst xmlns="http://schemas.openxmlformats.org/spreadsheetml/2006/main" count="624" uniqueCount="488">
  <si>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</si>
  <si>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</si>
  <si>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</si>
  <si>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</si>
  <si>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</si>
  <si>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182 1 01 00000 00 0000 000</t>
  </si>
  <si>
    <t>182 1 06 00000 00 0000 000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</si>
  <si>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</si>
  <si>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</si>
  <si>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</si>
  <si>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</si>
  <si>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</si>
  <si>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</si>
  <si>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</si>
  <si>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казенных):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</si>
  <si>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</si>
  <si>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</si>
  <si>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</si>
  <si>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</si>
  <si>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</si>
  <si>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</si>
  <si>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182 1 01 02010 01 0000 110</t>
  </si>
  <si>
    <t>182 1 01 02020 01 0000 110</t>
  </si>
  <si>
    <t>к Решению Муниципального Совета</t>
  </si>
  <si>
    <t>городского поселения Гаврилов-Ям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</si>
  <si>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</si>
  <si>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</si>
  <si>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</si>
  <si>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</si>
  <si>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</si>
  <si>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</si>
  <si>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</si>
  <si>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</si>
  <si>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</si>
  <si>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</si>
  <si>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Другие  общегосударственные  вопросы</t>
  </si>
  <si>
    <t>Национальная безопасность и правоохранительная деятельность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</si>
  <si>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</si>
  <si>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</si>
  <si>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</si>
  <si>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</si>
  <si>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</si>
  <si>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 xml:space="preserve">Жилищное хозяйство 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</si>
  <si>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</si>
  <si>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</si>
  <si>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</si>
  <si>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</si>
  <si>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</si>
  <si>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</si>
  <si>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</si>
  <si>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</si>
  <si>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</si>
  <si>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</si>
  <si>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</si>
  <si>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</si>
  <si>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</si>
  <si>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 xml:space="preserve">   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</si>
  <si>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городского поселения Гаврилов-Ям</t>
  </si>
  <si>
    <t>Источники</t>
  </si>
  <si>
    <t xml:space="preserve">внутреннего финансирования </t>
  </si>
  <si>
    <t>Наименование</t>
  </si>
  <si>
    <t>874 01 05 00 00 00 0000 000</t>
  </si>
  <si>
    <t>Увеличение остатков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</si>
  <si>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</si>
  <si>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</si>
  <si>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</si>
  <si>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</si>
  <si>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 xml:space="preserve">                                                                   городского поселения Гаврилов-Ям</t>
  </si>
  <si>
    <t xml:space="preserve">                                                                   к  Решению Муниципального Совета</t>
  </si>
  <si>
    <t>код</t>
  </si>
  <si>
    <t>главного распорядителя средств</t>
  </si>
  <si>
    <t>целевой статьи</t>
  </si>
  <si>
    <t>вида расходов</t>
  </si>
  <si>
    <t>Администрация городского поселения</t>
  </si>
  <si>
    <t xml:space="preserve">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</si>
  <si>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                           городского поселения Гаврилов-Ям</t>
  </si>
  <si>
    <t>Непрограммные расходы бюджета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</si>
  <si>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</si>
  <si>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</si>
  <si>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</si>
  <si>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Муниципальная программа "Развитие дорожного хозяйства и  транспорта городского поселения Гаврилов-Ям"</t>
  </si>
  <si>
    <t>Муниципальная программа "Экономическое развитие и инновационная экономика городского поселения Гаврилов-Ям"</t>
  </si>
  <si>
    <t>Муниципальная программа « Обеспечение доступным и комфортным жильём населения городского поселения Гаврилов-Ям»</t>
  </si>
  <si>
    <t>Муниципальная программа "Развитие физической культуры и спорта в городском поселении Гаврилов-Ям"</t>
  </si>
  <si>
    <t xml:space="preserve">Мероприятия, направленные на проведение общегородских праздников городского поселения Гаврилов-Ям 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</si>
  <si>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</si>
  <si>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</si>
  <si>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</si>
  <si>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</si>
  <si>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</si>
  <si>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</si>
  <si>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</si>
  <si>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</si>
  <si>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</si>
  <si>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Вид расходов</t>
  </si>
  <si>
    <t>Код целевой статьи</t>
  </si>
  <si>
    <t>Итого расходов</t>
  </si>
  <si>
    <t>100 1 0300000 00 0000 000</t>
  </si>
  <si>
    <t>100 1 03 02000 01 0000 110</t>
  </si>
  <si>
    <t>Доходы от уплаты акцизов на дизельное топливо,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</si>
  <si>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182 1 01 02030 01 0000 110</t>
  </si>
  <si>
    <t>Мероприятия по водоснабжению городского поселения Гаврилов-Ям</t>
  </si>
  <si>
    <t>Ведомственная целевая программа "Организация деятельности МУ "Управление городского хозяйства"</t>
  </si>
  <si>
    <t>Муниципальная программа "Развитие культуры в городском поселении Гаврилов-Ям"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</si>
  <si>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</si>
  <si>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</si>
  <si>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</si>
  <si>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</si>
  <si>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</si>
  <si>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</si>
  <si>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</si>
  <si>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</si>
  <si>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</si>
  <si>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</si>
  <si>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</si>
  <si>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</si>
  <si>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</si>
  <si>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</si>
  <si>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</si>
  <si>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</si>
  <si>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>Доходы от оказания платных услуг и компенсации затрат государства</t>
  </si>
  <si>
    <t xml:space="preserve">000 1 13 00000 00 0000 000 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</si>
  <si>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</si>
  <si>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компенсации затрат бюджетов городских поселений</t>
  </si>
  <si>
    <t>50.0.00.15010</t>
  </si>
  <si>
    <t>50.0.00.00000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</si>
  <si>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</si>
  <si>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</si>
  <si>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</si>
  <si>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</si>
  <si>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</si>
  <si>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</si>
  <si>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</si>
  <si>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</si>
  <si>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</si>
  <si>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</si>
  <si>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</si>
  <si>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</si>
  <si>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</si>
  <si>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</si>
  <si>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</si>
  <si>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</si>
  <si>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</si>
  <si>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</si>
  <si>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</si>
  <si>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</si>
  <si>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</si>
  <si>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Расходы на мероприятия по развитию малого и среднего предпринимательства</t>
  </si>
  <si>
    <t>15.1.01.15270</t>
  </si>
  <si>
    <t>Функционирование  МУ "Центр развития и поддержки предпринимательства"</t>
  </si>
  <si>
    <t>05.0.00.00000</t>
  </si>
  <si>
    <t>05.3.00.00000</t>
  </si>
  <si>
    <t>05.3.01.00000</t>
  </si>
  <si>
    <t>Обеспечение мероприятий по переселению граждан из аварийного жилищного фонда в многоквартирные дома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</si>
  <si>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</si>
  <si>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</si>
  <si>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</si>
  <si>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</si>
  <si>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</si>
  <si>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Расходы на мероприятия по водоснабжению</t>
  </si>
  <si>
    <t>10.2.00.00000</t>
  </si>
  <si>
    <t>Обеспечение безопасности граждан на водных объектах</t>
  </si>
  <si>
    <t>10.2.04.15210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</si>
  <si>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</si>
  <si>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</si>
  <si>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</si>
  <si>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</si>
  <si>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</si>
  <si>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</si>
  <si>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14.6.06.00000</t>
  </si>
  <si>
    <t>14.6.06.15120</t>
  </si>
  <si>
    <t>14.6.06.15580</t>
  </si>
  <si>
    <t>14.4.00.00000</t>
  </si>
  <si>
    <t>14.4.04.00000</t>
  </si>
  <si>
    <t>14.4.04.15640</t>
  </si>
  <si>
    <t>Водоснабжение городского поселения Гаврилов-Ям</t>
  </si>
  <si>
    <t>02.0.00.00000</t>
  </si>
  <si>
    <t>02.1.01.00000</t>
  </si>
  <si>
    <t>02.1.00.00000</t>
  </si>
  <si>
    <t>Муниципальная целевая программа "Молодежная политика городского поселения Гаврилов-Ям "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</si>
  <si>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</si>
  <si>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</si>
  <si>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</si>
  <si>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</si>
  <si>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</si>
  <si>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</si>
  <si>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11.0.00.00000</t>
  </si>
  <si>
    <t>11.1.01.00000</t>
  </si>
  <si>
    <t>11.1.01.15290</t>
  </si>
  <si>
    <t>11.2.00.00000</t>
  </si>
  <si>
    <t>11.1.00.00000</t>
  </si>
  <si>
    <t>Предоставление комплекса культурных услуг жителям</t>
  </si>
  <si>
    <t>11.2.02.00000</t>
  </si>
  <si>
    <t>Организация массовых общегородских мероприятий</t>
  </si>
  <si>
    <t>11.2.02.15310</t>
  </si>
  <si>
    <t xml:space="preserve">Проведение мероприятий, посвященных праздничным дням, дням воинской славы и памятным датам </t>
  </si>
  <si>
    <t>50.0.00.15350</t>
  </si>
  <si>
    <t>05.1.00.00000</t>
  </si>
  <si>
    <t>05.1.01.00000</t>
  </si>
  <si>
    <t xml:space="preserve">Расходы на социальные выплаты молодым семьям на приобретение(строительство) жилья </t>
  </si>
  <si>
    <t>Муниципальная целевая программа «Обеспечение жильем молодых семей городского поселения Гаврилов-Ям »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</si>
  <si>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</si>
  <si>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</si>
  <si>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</si>
  <si>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05.2.01.15500</t>
  </si>
  <si>
    <t>Муниципальная целевая программа "Развитие физической культуры и спорта в городском поселении Гаврилов-Ям "</t>
  </si>
  <si>
    <t>13.0.00.00000</t>
  </si>
  <si>
    <t>13.1.01.00000</t>
  </si>
  <si>
    <t>13.1.00.00000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</si>
  <si>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</si>
  <si>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</si>
  <si>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</si>
  <si>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</si>
  <si>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</si>
  <si>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Муниципальная целевая программа "Развитие дорожного хозяйства городского поселения Гаврилов-Ям "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</si>
  <si>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</si>
  <si>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</si>
  <si>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</si>
  <si>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</si>
  <si>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</si>
  <si>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Муниципальная целевая программа "Благоустройство городского поселения Гаврилов-Ям "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</si>
  <si>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</si>
  <si>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</si>
  <si>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</si>
  <si>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</si>
  <si>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</si>
  <si>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</si>
  <si>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</si>
  <si>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Расходы на уличное освещение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</si>
  <si>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</si>
  <si>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</si>
  <si>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</si>
  <si>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</si>
  <si>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</si>
  <si>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</si>
  <si>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</si>
  <si>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</si>
  <si>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</si>
  <si>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</si>
  <si>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Доходы от уплаты акцизов на моторные масла для дизельных и (или) карбюраторных (инжекторных) двигателей  подлежащие распределению 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</si>
  <si>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</si>
  <si>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</si>
  <si>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Итого по программным расходам</t>
  </si>
  <si>
    <t>Муниципальная адресная программа "По переселению граждан из аварийного жилищного фонда городского поселения Гаврилов-Ям"</t>
  </si>
  <si>
    <t>10.0.00.0000</t>
  </si>
  <si>
    <t>Предоставление молодым семьям  социальных выплат на приобретение (строительство) жилья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</si>
  <si>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</si>
  <si>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</si>
  <si>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</si>
  <si>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</si>
  <si>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</si>
  <si>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</si>
  <si>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</si>
  <si>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</si>
  <si>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</si>
  <si>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</si>
  <si>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</si>
  <si>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Субсидия организациям автомобильного транспорта на возмещение затрат по пассажирским перевозкам в рамках МП "Развитие дорожного хозяйства и  транспорта городского поселения Гаврилов-Ям"  (Иные бюджетные ассигнования)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</si>
  <si>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</si>
  <si>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"</t>
  </si>
  <si>
    <t>Расходы на финансирование дорожного хозяйства в рамках МП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</si>
  <si>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финансирование дорожного хозяйства в рамках МП"Развитие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</si>
  <si>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</si>
  <si>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</si>
  <si>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</si>
  <si>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</si>
  <si>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Прочие субсидии бюджетам городских поселений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</si>
  <si>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</si>
  <si>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</si>
  <si>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</si>
  <si>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Приложение 1</t>
  </si>
  <si>
    <t xml:space="preserve">                           Приложение 5</t>
  </si>
  <si>
    <t xml:space="preserve">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</si>
  <si>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                    Приложение 3</t>
  </si>
  <si>
    <t>план</t>
  </si>
  <si>
    <t>факт</t>
  </si>
  <si>
    <t>% исполнения</t>
  </si>
  <si>
    <t xml:space="preserve"> НДФЛ с доходов, полученных физическими лицами в соответствии со статьей 228 НК РФ</t>
  </si>
  <si>
    <t>Муниципальная целевая программа «Поддержка граждан в сфере ипотечного кредитования на территории городского поселения Гаврилов-Ям»</t>
  </si>
  <si>
    <t>Муниципальная программа "Развитие объектов инфраструктуры городского поселения Гаврилов-Ям"</t>
  </si>
  <si>
    <t xml:space="preserve">Резервный фонд администрации городского поселения 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</si>
  <si>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Гаврилов-Ям»</t>
  </si>
  <si>
    <t>Доходы</t>
  </si>
  <si>
    <t>% испол.</t>
  </si>
  <si>
    <t xml:space="preserve">% </t>
  </si>
  <si>
    <t>% исполн.</t>
  </si>
  <si>
    <t>Прочие  общегосударственные расходы (Иные бюджетные ассигнования)</t>
  </si>
  <si>
    <t>Резервный фонд администрации городского поселения  (Закупка товаров, работ и услуг для государственных (муниципальных) нужд)</t>
  </si>
  <si>
    <t>Функционирование  местных администраций (Иные бюджетные ассигнования)</t>
  </si>
  <si>
    <t>Муниципальная программа "Молодежная политика городского поселения Гаврилов-Ям"</t>
  </si>
  <si>
    <t>Создание условий для спортивно-массовой работы с населением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</si>
  <si>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"</t>
  </si>
  <si>
    <t>Изменение остатков средств на счетах по учету средств бюджета</t>
  </si>
  <si>
    <t>874 01 05 02 01 13 0000 510</t>
  </si>
  <si>
    <t>874 01 05 02 01 13 0000 610</t>
  </si>
  <si>
    <t>000 01 05 00 00 00 0000 500</t>
  </si>
  <si>
    <t>000 01 05 00 00 00 0000 600</t>
  </si>
  <si>
    <t>Расходы на финансирование контрольно-счетного  органа</t>
  </si>
  <si>
    <t>50.0.00.15040</t>
  </si>
  <si>
    <t>Расходы на финансирование контрольно-счетного  органа (Межбюджетные трансферты)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</si>
  <si>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</si>
  <si>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городского поселения Гаврилов-Ям "(Закупка товаров, работ и услуг для государственных (муниципальных) нужд)</t>
  </si>
  <si>
    <t>Расходы в области физической культуры и спорта в рамках МЦП"Развитие физической культуры и спорта в городском поселении Гаврилов-Ям "(Закупка товаров, работ и услуг для государственных (муниципальных) нужд)</t>
  </si>
  <si>
    <t>Дорожное хозяйство (дорожные фонды)</t>
  </si>
  <si>
    <t xml:space="preserve">Молодежная политика </t>
  </si>
  <si>
    <t>Муниципальная программа "Развитие муниципальной службы в  городском поселении Гаврилов-Ям"</t>
  </si>
  <si>
    <t>Муниципальная целевая программа "Развитие муниципальной службы в  городском поселении Гаврилов-Ям "</t>
  </si>
  <si>
    <t>21.0.00.00000</t>
  </si>
  <si>
    <t>21.1.00.00000</t>
  </si>
  <si>
    <t>21.1.01.00000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</si>
  <si>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</si>
  <si>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Расходы на профессиональное  развитие муниципальной службы</t>
  </si>
  <si>
    <t>Расходы, связанные с деятельностью органов местного самоуправления</t>
  </si>
  <si>
    <t>21.1.01.15150</t>
  </si>
  <si>
    <t>21.1.01.15160</t>
  </si>
  <si>
    <t>Расходы на профессиональное  развитие муниципальной службы (Закупка товаров, работ и услуг для государственных (муниципальных) нужд)</t>
  </si>
  <si>
    <t>Расходы, связанные с деятельностью органов местного самоуправления (Закупка товаров, работ и услуг для государственных (муниципальных) нужд)</t>
  </si>
  <si>
    <t>Мероприятия по обеспечению безопасности граждан на водных объектах(Закупка товаров, работ и услуг для государственных (муниципальных) нужд)</t>
  </si>
  <si>
    <t>Безвозмездные поступления</t>
  </si>
  <si>
    <t xml:space="preserve">000 2 00 00000 00 0000 000 </t>
  </si>
  <si>
    <t xml:space="preserve">Расходы по ведомственной структуре расходов бюджета </t>
  </si>
  <si>
    <t>874 1 14 06013 13 0000 430</t>
  </si>
  <si>
    <t>10.2.02.15210</t>
  </si>
  <si>
    <t>10.2.02.00000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</si>
  <si>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моногорода Гаврилов-Ям Ярославской области "(Иные бюджетные ассигнования)</t>
  </si>
  <si>
    <t>Ведомственная целевая программа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</si>
  <si>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Обеспечение деятельности МУК "Дом культуры" в рамках ведомственной целевой программы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</si>
  <si>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Субсидия на повышение оплаты труда работникам муниципальных учреждений в сфере культуры</t>
  </si>
  <si>
    <t>Муниципальная программа «Формирование современной городской среды  городского поселения Гаврилов-Ям»</t>
  </si>
  <si>
    <t>39.0.00.00000</t>
  </si>
  <si>
    <t>Муниципальная целевая программа «Формирование современной городской среды  городского поселения Гаврилов-Ям»</t>
  </si>
  <si>
    <t>39.1.00.00000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</si>
  <si>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</si>
  <si>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Расходы на поддержку деятельности народной дружины</t>
  </si>
  <si>
    <t>50.0.00.15190</t>
  </si>
  <si>
    <t xml:space="preserve">Расходы, связанные с деятельностью представительного муниципального образования в рамках непрограммных расходов </t>
  </si>
  <si>
    <t>50.0.00.15020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</si>
  <si>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</si>
  <si>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Расходы, связанные с деятельностью представительного муниципального образования (Иные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</si>
  <si>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Резервный фонд администрации городского поселения (Иные бюджетные ассигнования)</t>
  </si>
  <si>
    <t>Расходы на поддержку деятельности народной дружины (Закупка товаров, работ и услуг для обеспечения государственных (муниципальных) нужд)</t>
  </si>
  <si>
    <t>Расходы на реализацию мероприятий инициативного бюджетирования на территории Ярославской области (поддержка местных инициатив)(Закупка товаров, работ и услуг для обеспечения государственных (муниципальных) нужд)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</si>
  <si>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</si>
  <si>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Резервные фонды </t>
  </si>
  <si>
    <t>Функционирование  местных администраций (Закупка товаров, работ и услуг для государственных (муниципальных) нужд)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</si>
  <si>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</si>
  <si>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</si>
  <si>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</si>
  <si>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Приложение 2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</si>
  <si>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 </t>
    </r>
  </si>
  <si>
    <t>100 1 03 02231 01 0000 110</t>
  </si>
  <si>
    <t>100 1 03 02241 01 0000 110</t>
  </si>
  <si>
    <t>100 1 03 02251 01 0000 110</t>
  </si>
  <si>
    <t>100 1 03 02261 01 0000 110</t>
  </si>
  <si>
    <t>Налоги на совокупный доход</t>
  </si>
  <si>
    <t>Единый сельскохозяйственный налог</t>
  </si>
  <si>
    <t>182 1 05 00000 00 0000 000</t>
  </si>
  <si>
    <t>182 1 05 03010 01 0000 110</t>
  </si>
  <si>
    <t>000 2 02 10000 00 0000 150</t>
  </si>
  <si>
    <t>000 2 02 15001 00 0000 150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</si>
  <si>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</si>
  <si>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</si>
  <si>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</si>
  <si>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949 1 16 51040 02 0000 140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</si>
  <si>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</si>
  <si>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874 1 16 33050 13 0000 140</t>
  </si>
  <si>
    <t>000 2 02 20000 00 0000 150</t>
  </si>
  <si>
    <t>000 2 02 25497 00 0000 150</t>
  </si>
  <si>
    <t xml:space="preserve">Субсидии бюджетам на реализацию мероприятий по обеспечению жильем молодых семей
</t>
  </si>
  <si>
    <t>874 2 02 25497 13 0000 150</t>
  </si>
  <si>
    <t xml:space="preserve">Субсидии бюджетам городских поселений на реализацию мероприятий по обеспечению жильем молодых семей
Субсидии бюджетам городских поселений на реализацию мероприятий по обеспечению жильем молодых семей
</t>
  </si>
  <si>
    <t xml:space="preserve">000 2 02 25555 00 0000 150 </t>
  </si>
  <si>
    <t xml:space="preserve">Субсидии бюджетам на реализацию программ формирования современной городской среды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</si>
  <si>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</si>
  <si>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874 2 02 25555 13 0000 150 </t>
  </si>
  <si>
    <t>000 2 02 29999 13 0000 150</t>
  </si>
  <si>
    <t>874 2 02 29999 13 2032 150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</si>
  <si>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</si>
  <si>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874 2 02 29999 13 2038 150</t>
  </si>
  <si>
    <t>05.1.01.R4970</t>
  </si>
  <si>
    <t>05.3.01.19602</t>
  </si>
  <si>
    <t>Обеспечение мероприятий по переселению граждан из аварийного жилищного фонда за счет средств местного бюджета</t>
  </si>
  <si>
    <t>11.1.01.75900</t>
  </si>
  <si>
    <t>Расходы на повышение оплаты труда работников муниципальных учреждений в сфере культуры</t>
  </si>
  <si>
    <t>13.2.00.00000</t>
  </si>
  <si>
    <t>Мероприятия, направленные на развитие отрасли физической культуры и спорта</t>
  </si>
  <si>
    <t>13.2.03.15340</t>
  </si>
  <si>
    <t>13.2.03.00000</t>
  </si>
  <si>
    <t>Поддержка физкультурно-спортивных организаций</t>
  </si>
  <si>
    <t>Субсидия некоммерческим физкультурно-спортивным организациям</t>
  </si>
  <si>
    <t>14.5.00.00000</t>
  </si>
  <si>
    <t>Мероприятия по теплоснабжению городского поселения Гаврилов-Ям</t>
  </si>
  <si>
    <t>14.5.05.00000</t>
  </si>
  <si>
    <t>Теплоснабжение городского поселения Гаврилов-Ям</t>
  </si>
  <si>
    <t>14.5.05.15650</t>
  </si>
  <si>
    <t>Расходы на мероприятия по теплоснабжению</t>
  </si>
  <si>
    <t>14.8.00.00000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</si>
  <si>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</si>
  <si>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14.8.04.00000</t>
  </si>
  <si>
    <t>Расходы на мероприятие по возмещению недополученных доходов хозяйствующим субъектам, оказывающим населению услуги в общих отделениях общественных бань</t>
  </si>
  <si>
    <t>14.8.04.15390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</si>
  <si>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</t>
  </si>
  <si>
    <t>39.1.01.00000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</si>
  <si>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в общей массе МКД, расположенных на территории городского поселения Гаврилов-Ям</t>
  </si>
  <si>
    <t>39.1.01.15550</t>
  </si>
  <si>
    <t>Расходы на финансирование мероприятий по формированию современной городской среды за  счёт средств поселения</t>
  </si>
  <si>
    <t>39.1.01.55550</t>
  </si>
  <si>
    <t>Расходы на финансирование мероприятий по формированию современной городской среды</t>
  </si>
  <si>
    <t>39.1.01.15351</t>
  </si>
  <si>
    <t>39.1.01.75350</t>
  </si>
  <si>
    <t>Муниципальная программа "Доступная среда в городском поселении Гаврилов-Ям"</t>
  </si>
  <si>
    <t>04.0.00.00000</t>
  </si>
  <si>
    <t>Муниципальная целевая программа «Доступная среда в городском поселении Гаврилов-Ям»</t>
  </si>
  <si>
    <t>04.1.00.00000</t>
  </si>
  <si>
    <t>04.1.01.00000</t>
  </si>
  <si>
    <t>Обеспечение доступа инвалидов всех категорий к месту предоставления муниципальных услуг</t>
  </si>
  <si>
    <t>04.1.01.15550</t>
  </si>
  <si>
    <t>Расходы на реализацию мероприятий муниципальной целевой программы «Доступная среда в городском поселении Гаврилов-Ям»</t>
  </si>
  <si>
    <t>50.0.00.15530</t>
  </si>
  <si>
    <t>Мероприятия по проведению выборов депутатов муниципальных образований</t>
  </si>
  <si>
    <t>Расходы на реализацию мероприятий в рамках МЦП "Доступная среда в городском поселении Гаврилов-Ям" (Закупка товаров, работ и услуг для государственных (муниципальных) нужд)</t>
  </si>
  <si>
    <t>Мероприятия по проведению выборов депутатов муниципальных образований (Иные бюджетные ассигнования)</t>
  </si>
  <si>
    <t>Расходы на финансирование мероприятий по формированию современной городской среды за  счёт средств поселения (Закупка товаров, работ и услуг для государственных (муниципальных) нужд)</t>
  </si>
  <si>
    <t>Расходы на финансирование мероприятий по формированию современной городской среды (Закупка товаров, работ и услуг для государственных (муниципальных) нужд)</t>
  </si>
  <si>
    <t>Расходы на беспечение мероприятий по переселению граждан из аварийного жилищного фонда за счет средств местного бюджета в рамках МАП "По переселению граждан из аварийного жилищного фонда городского поселения Гаврилов-Ям" (Капитальные вложения в объекты недвижимого имущества государственной (муниципальной) собственности)</t>
  </si>
  <si>
    <t>Расходы на мероприятия по водоснабжению в рамках МП"Развитие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</si>
  <si>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мероприятия по теплоснабжению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</si>
  <si>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 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</si>
  <si>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Прочие мероприятия по благоустройству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</si>
  <si>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</si>
  <si>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 (Закупка товаров, работ и услуг для обеспечения государственных (муниципальных) нужд)</t>
  </si>
  <si>
    <t>Финансовое обеспечение передаваемых полномочий (Межбюджетные трансферты)</t>
  </si>
  <si>
    <t>Расходы на реализацию мероприятий по обеспечению жильем молодых семей в рамках МЦП «Обеспечение жильем молодых семей городского поселения Гаврилов-Ям »(Социальное обеспечение и иные выплаты населению)</t>
  </si>
  <si>
    <t>Мероприятия, направленные на развитие отрасли физической культуры и спорта (Предоставление субсидий бюджетным, автономным учреждениям и иным некоммерческим организациям)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</si>
  <si>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</si>
  <si>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деятельности МУК "Дом культуры" в рамках МП "Развитие культуры в городском поселении Гаврилов-Ям" (Межбюджетные трансферты)</t>
  </si>
  <si>
    <t>Проведение мероприятий, посвященных праздничным дням, дням воинской славы и памятным датам в рамках МП "Развитие культуры в городском поселении Гаврилов-Ям" (Межбюджетные трансферты)</t>
  </si>
  <si>
    <t>Обеспечение проведения выборов и референдумов</t>
  </si>
  <si>
    <t>Прочие межбюджетные трансферты общего характера</t>
  </si>
  <si>
    <t>бюджетов Российской Федерации за I полугодие 2019 года</t>
  </si>
  <si>
    <t xml:space="preserve"> -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</si>
  <si>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874 1 11 05025 13 0000 120</t>
  </si>
  <si>
    <t>874 1 11 05075 13 0000 120</t>
  </si>
  <si>
    <t xml:space="preserve"> -  доходы от сдачи в аренду имущества, составляющего казну городских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</si>
  <si>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</si>
  <si>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874 1 11 07015 13 0000 120</t>
  </si>
  <si>
    <t>Прочие доходы от оказания платных услуг (работ) получателями средств бюджетов городских поселений</t>
  </si>
  <si>
    <t>874 1 13 01995 13 0000 130</t>
  </si>
  <si>
    <t xml:space="preserve">874 1 13 02065 13 0000 130   </t>
  </si>
  <si>
    <t xml:space="preserve">874 1 13 02995 13 0000 130   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</si>
  <si>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</si>
  <si>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874 1 14 02053 13 0000 410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</si>
  <si>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</si>
  <si>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874 1 14 06025 13 0000 430</t>
  </si>
  <si>
    <t>874 1 14 06000 00 0000 430</t>
  </si>
  <si>
    <t>Доходы от продажи земельных участков, находящихся в государственной и муниципальной собственности</t>
  </si>
  <si>
    <t>874 2 02 15001 13 0000 150</t>
  </si>
  <si>
    <t>874 2 02 19999 13 1004 150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</si>
  <si>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</si>
  <si>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874 2 02 19999 13 0000 150</t>
  </si>
  <si>
    <t>Прочие дотации бюджетам городских поселений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</si>
  <si>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</si>
  <si>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874 2 02 20041 13 0000 150</t>
  </si>
  <si>
    <t>Прочие субсидии бюджетам городских поселений (Субсидия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кредитования)</t>
  </si>
  <si>
    <t>874 2 02 29999 13 2005 150</t>
  </si>
  <si>
    <t>Прочие безвозмездные поступления в бюджеты городских поселений</t>
  </si>
  <si>
    <t>874 2 07 05030 13 0000 150</t>
  </si>
  <si>
    <t xml:space="preserve">Прочие безвозмездные поступления  </t>
  </si>
  <si>
    <t>874 2 07 00000 00 0000 000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</si>
  <si>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 I полугодие 2019 года</t>
  </si>
  <si>
    <t>05.2.01.71230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</si>
  <si>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</t>
  </si>
  <si>
    <t>Расходы на ремонт автомобильных дорог общего пользования местного значения и улично-дорожной сети  за счет средств поселений</t>
  </si>
  <si>
    <t>24.1.02.72440</t>
  </si>
  <si>
    <t>Расходы на содержание автомобильных дорог общего пользования местного значения и улично-дорожной сети за счет средств областного бюджета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</si>
  <si>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"(Иные бюджетные ассигнования)</t>
  </si>
  <si>
    <t>24.1.02.12440</t>
  </si>
  <si>
    <t>Расходы на ремонт автомобильных дорог общего пользования местного значения и улично-дорожной сети  за счет средств поселений (Закупка товаров, работ и услуг для государственных (муниципальных) нужд)</t>
  </si>
  <si>
    <t>Расходы на содержание автомобильных дорог общего пользования местного значения и улично-дорожной сети за счет средств областного бюджета (Закупка товаров, работ и услуг для государственных (муниципальных) нужд)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</si>
  <si>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 (Социальное обеспечение и иные выплаты населению)</t>
  </si>
  <si>
    <t>Расходы на повышение оплаты труда работников муниципальных учреждений в сфере культуры (Межбюджетные трансферты)</t>
  </si>
  <si>
    <t>бюджетов Российской Федерации за 1 полугодие 2019 года</t>
  </si>
  <si>
    <t>городского поселения Гаврилов-Ям за 1 полугодие 2019 года</t>
  </si>
  <si>
    <t>дефицита бюджета городского поселения Гаврилов-Ям  за 1 полугодие 2019 года</t>
  </si>
  <si>
    <t>от 16.07.2019  № 219</t>
  </si>
  <si>
    <t xml:space="preserve">                                                                                                                                  от 16.07.2019  № 219</t>
  </si>
  <si>
    <t xml:space="preserve">                                                                                                       от 16.07.2019  № 219 </t>
  </si>
  <si>
    <t xml:space="preserve">                            от 16.07.2019  № 219</t>
  </si>
</sst>
</file>

<file path=xl/styles.xml><?xml version="1.0" encoding="utf-8"?>
<styleSheet xmlns="http://schemas.openxmlformats.org/spreadsheetml/2006/main">
  <numFmts count="14">
    <numFmt numFmtId="164" formatCode="0000"/>
    <numFmt numFmtId="165" formatCode="00;\-;"/>
    <numFmt numFmtId="166" formatCode="00.00;\-;"/>
    <numFmt numFmtId="167" formatCode="#,##0.0;[Red]\-#,##0.0;\ "/>
    <numFmt numFmtId="168" formatCode="000"/>
    <numFmt numFmtId="169" formatCode="000\.00\.00;\-;"/>
    <numFmt numFmtId="170" formatCode="000;\-;"/>
    <numFmt numFmtId="171" formatCode="#,##0.00;[Red]\-#,##0.00;\ "/>
    <numFmt numFmtId="172" formatCode="0000000"/>
    <numFmt numFmtId="173" formatCode="#,##0.00_ ;[Red]\-#,##0.00\ "/>
    <numFmt numFmtId="174" formatCode="00.0;\-;"/>
    <numFmt numFmtId="175" formatCode="0.0"/>
    <numFmt numFmtId="176" formatCode="#,##0.0_ ;[Red]\-#,##0.0\ "/>
    <numFmt numFmtId="177" formatCode="0.0_ ;\-0.0\ "/>
  </numFmts>
  <fonts count="28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339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3" xfId="2" applyNumberFormat="1" applyFont="1" applyFill="1" applyBorder="1" applyAlignment="1" applyProtection="1">
      <alignment horizont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166" fontId="9" fillId="0" borderId="10" xfId="2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16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7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8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8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19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2" xfId="2" applyFont="1" applyBorder="1" applyAlignment="1">
      <alignment wrapText="1"/>
    </xf>
    <xf numFmtId="170" fontId="16" fillId="0" borderId="14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12" xfId="2" applyNumberFormat="1" applyFont="1" applyFill="1" applyBorder="1" applyAlignment="1" applyProtection="1">
      <alignment horizontal="center" wrapText="1"/>
      <protection hidden="1"/>
    </xf>
    <xf numFmtId="169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2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wrapText="1"/>
    </xf>
    <xf numFmtId="4" fontId="6" fillId="0" borderId="3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8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8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1" fontId="5" fillId="0" borderId="3" xfId="2" applyNumberFormat="1" applyFont="1" applyBorder="1" applyAlignment="1">
      <alignment horizontal="center" vertical="center"/>
    </xf>
    <xf numFmtId="171" fontId="2" fillId="0" borderId="3" xfId="2" applyNumberFormat="1" applyFont="1" applyBorder="1" applyAlignment="1">
      <alignment horizontal="center"/>
    </xf>
    <xf numFmtId="165" fontId="16" fillId="0" borderId="12" xfId="2" applyNumberFormat="1" applyFont="1" applyFill="1" applyBorder="1" applyAlignment="1" applyProtection="1">
      <alignment horizontal="center" wrapText="1"/>
      <protection hidden="1"/>
    </xf>
    <xf numFmtId="171" fontId="5" fillId="0" borderId="3" xfId="2" applyNumberFormat="1" applyFont="1" applyBorder="1" applyAlignment="1">
      <alignment horizontal="center"/>
    </xf>
    <xf numFmtId="171" fontId="2" fillId="0" borderId="3" xfId="2" applyNumberFormat="1" applyFont="1" applyFill="1" applyBorder="1" applyAlignment="1" applyProtection="1">
      <alignment horizontal="center" wrapText="1"/>
      <protection hidden="1"/>
    </xf>
    <xf numFmtId="170" fontId="6" fillId="0" borderId="3" xfId="2" applyNumberFormat="1" applyFont="1" applyFill="1" applyBorder="1" applyAlignment="1" applyProtection="1">
      <alignment horizontal="center" wrapText="1"/>
      <protection hidden="1"/>
    </xf>
    <xf numFmtId="171" fontId="6" fillId="0" borderId="3" xfId="2" applyNumberFormat="1" applyFont="1" applyFill="1" applyBorder="1" applyAlignment="1" applyProtection="1">
      <alignment horizontal="center" wrapText="1"/>
      <protection hidden="1"/>
    </xf>
    <xf numFmtId="171" fontId="5" fillId="0" borderId="3" xfId="2" applyNumberFormat="1" applyFont="1" applyFill="1" applyBorder="1" applyAlignment="1" applyProtection="1">
      <alignment horizontal="center" wrapText="1"/>
      <protection hidden="1"/>
    </xf>
    <xf numFmtId="170" fontId="5" fillId="0" borderId="3" xfId="2" applyNumberFormat="1" applyFont="1" applyFill="1" applyBorder="1" applyAlignment="1" applyProtection="1">
      <alignment horizontal="center" wrapText="1"/>
      <protection hidden="1"/>
    </xf>
    <xf numFmtId="171" fontId="16" fillId="0" borderId="3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70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8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173" fontId="2" fillId="0" borderId="3" xfId="0" applyNumberFormat="1" applyFont="1" applyBorder="1" applyAlignment="1">
      <alignment horizontal="center"/>
    </xf>
    <xf numFmtId="171" fontId="2" fillId="0" borderId="3" xfId="0" applyNumberFormat="1" applyFont="1" applyBorder="1" applyAlignment="1">
      <alignment horizontal="center"/>
    </xf>
    <xf numFmtId="173" fontId="5" fillId="0" borderId="3" xfId="0" applyNumberFormat="1" applyFont="1" applyBorder="1" applyAlignment="1">
      <alignment horizontal="center"/>
    </xf>
    <xf numFmtId="0" fontId="9" fillId="0" borderId="3" xfId="0" applyFont="1" applyBorder="1"/>
    <xf numFmtId="17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6" fillId="0" borderId="3" xfId="2" applyNumberFormat="1" applyFont="1" applyBorder="1" applyAlignment="1">
      <alignment horizontal="center"/>
    </xf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6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2" fillId="0" borderId="3" xfId="0" applyFont="1" applyBorder="1"/>
    <xf numFmtId="2" fontId="6" fillId="0" borderId="3" xfId="0" applyNumberFormat="1" applyFont="1" applyBorder="1" applyAlignment="1">
      <alignment horizontal="center" vertical="center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73" fontId="6" fillId="0" borderId="3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9" fontId="2" fillId="0" borderId="12" xfId="2" applyNumberFormat="1" applyFont="1" applyFill="1" applyBorder="1" applyAlignment="1" applyProtection="1">
      <alignment horizontal="center" wrapText="1"/>
      <protection hidden="1"/>
    </xf>
    <xf numFmtId="170" fontId="6" fillId="0" borderId="3" xfId="2" applyNumberFormat="1" applyFont="1" applyFill="1" applyBorder="1" applyAlignment="1" applyProtection="1">
      <alignment horizontal="center" wrapText="1"/>
      <protection hidden="1"/>
    </xf>
    <xf numFmtId="170" fontId="19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6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4" fillId="0" borderId="3" xfId="0" applyFont="1" applyBorder="1"/>
    <xf numFmtId="0" fontId="2" fillId="0" borderId="3" xfId="0" applyFont="1" applyBorder="1" applyAlignment="1">
      <alignment vertical="center" wrapText="1"/>
    </xf>
    <xf numFmtId="167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2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1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2" fillId="0" borderId="3" xfId="2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7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170" fontId="2" fillId="0" borderId="14" xfId="2" applyNumberFormat="1" applyFont="1" applyFill="1" applyBorder="1" applyAlignment="1" applyProtection="1">
      <alignment horizontal="center" wrapText="1"/>
      <protection hidden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6" fillId="0" borderId="3" xfId="0" applyFont="1" applyFill="1" applyBorder="1" applyAlignment="1">
      <alignment horizontal="center"/>
    </xf>
    <xf numFmtId="0" fontId="6" fillId="0" borderId="3" xfId="0" applyFont="1" applyBorder="1" applyAlignment="1">
      <alignment wrapText="1"/>
    </xf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0" fontId="5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69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19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0" fillId="0" borderId="0" xfId="2" applyFont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/>
    <xf numFmtId="175" fontId="5" fillId="0" borderId="4" xfId="0" applyNumberFormat="1" applyFont="1" applyBorder="1" applyAlignment="1">
      <alignment horizontal="center"/>
    </xf>
    <xf numFmtId="175" fontId="2" fillId="0" borderId="4" xfId="0" applyNumberFormat="1" applyFont="1" applyBorder="1" applyAlignment="1">
      <alignment horizontal="center"/>
    </xf>
    <xf numFmtId="175" fontId="6" fillId="0" borderId="4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175" fontId="2" fillId="0" borderId="3" xfId="0" applyNumberFormat="1" applyFont="1" applyBorder="1" applyAlignment="1">
      <alignment horizontal="center"/>
    </xf>
    <xf numFmtId="175" fontId="6" fillId="0" borderId="3" xfId="0" applyNumberFormat="1" applyFont="1" applyBorder="1" applyAlignment="1">
      <alignment horizontal="center"/>
    </xf>
    <xf numFmtId="175" fontId="5" fillId="0" borderId="3" xfId="0" applyNumberFormat="1" applyFont="1" applyBorder="1" applyAlignment="1">
      <alignment horizontal="center"/>
    </xf>
    <xf numFmtId="0" fontId="10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7" fontId="2" fillId="0" borderId="3" xfId="2" applyNumberFormat="1" applyFont="1" applyFill="1" applyBorder="1" applyAlignment="1" applyProtection="1">
      <alignment horizontal="center" wrapText="1"/>
      <protection hidden="1"/>
    </xf>
    <xf numFmtId="167" fontId="16" fillId="0" borderId="3" xfId="2" applyNumberFormat="1" applyFont="1" applyFill="1" applyBorder="1" applyAlignment="1" applyProtection="1">
      <alignment horizontal="center" wrapText="1"/>
      <protection hidden="1"/>
    </xf>
    <xf numFmtId="166" fontId="9" fillId="0" borderId="3" xfId="2" applyNumberFormat="1" applyFont="1" applyFill="1" applyBorder="1" applyAlignment="1" applyProtection="1">
      <alignment horizontal="center" wrapText="1"/>
      <protection hidden="1"/>
    </xf>
    <xf numFmtId="0" fontId="0" fillId="0" borderId="3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167" fontId="5" fillId="0" borderId="3" xfId="2" applyNumberFormat="1" applyFont="1" applyFill="1" applyBorder="1" applyAlignment="1" applyProtection="1">
      <alignment horizontal="center" wrapText="1"/>
      <protection hidden="1"/>
    </xf>
    <xf numFmtId="167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74" fontId="6" fillId="0" borderId="3" xfId="2" applyNumberFormat="1" applyFont="1" applyFill="1" applyBorder="1" applyAlignment="1" applyProtection="1">
      <alignment horizontal="center" wrapText="1"/>
      <protection hidden="1"/>
    </xf>
    <xf numFmtId="17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wrapText="1"/>
      <protection hidden="1"/>
    </xf>
    <xf numFmtId="174" fontId="9" fillId="0" borderId="23" xfId="2" applyNumberFormat="1" applyFont="1" applyFill="1" applyBorder="1" applyAlignment="1" applyProtection="1">
      <alignment horizontal="center" vertical="center" wrapText="1"/>
      <protection hidden="1"/>
    </xf>
    <xf numFmtId="175" fontId="6" fillId="0" borderId="3" xfId="2" applyNumberFormat="1" applyFont="1" applyFill="1" applyBorder="1" applyAlignment="1" applyProtection="1">
      <alignment horizontal="center" wrapText="1"/>
      <protection hidden="1"/>
    </xf>
    <xf numFmtId="175" fontId="9" fillId="0" borderId="3" xfId="2" applyNumberFormat="1" applyFont="1" applyFill="1" applyBorder="1" applyAlignment="1" applyProtection="1">
      <alignment horizontal="center" wrapText="1"/>
      <protection hidden="1"/>
    </xf>
    <xf numFmtId="17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>
      <alignment wrapText="1"/>
    </xf>
    <xf numFmtId="164" fontId="6" fillId="0" borderId="9" xfId="2" applyNumberFormat="1" applyFont="1" applyFill="1" applyBorder="1" applyAlignment="1" applyProtection="1">
      <alignment wrapText="1"/>
      <protection hidden="1"/>
    </xf>
    <xf numFmtId="0" fontId="5" fillId="0" borderId="4" xfId="0" applyFont="1" applyBorder="1" applyAlignment="1"/>
    <xf numFmtId="0" fontId="2" fillId="0" borderId="3" xfId="0" applyFont="1" applyBorder="1" applyAlignment="1"/>
    <xf numFmtId="175" fontId="5" fillId="0" borderId="5" xfId="0" applyNumberFormat="1" applyFont="1" applyBorder="1" applyAlignment="1">
      <alignment horizontal="center"/>
    </xf>
    <xf numFmtId="168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2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175" fontId="5" fillId="0" borderId="2" xfId="0" applyNumberFormat="1" applyFont="1" applyBorder="1" applyAlignment="1">
      <alignment horizontal="center"/>
    </xf>
    <xf numFmtId="2" fontId="27" fillId="0" borderId="11" xfId="2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Border="1" applyAlignment="1">
      <alignment vertical="center" wrapText="1"/>
    </xf>
    <xf numFmtId="2" fontId="6" fillId="0" borderId="4" xfId="0" applyNumberFormat="1" applyFont="1" applyBorder="1" applyAlignment="1">
      <alignment horizontal="center"/>
    </xf>
    <xf numFmtId="175" fontId="5" fillId="0" borderId="4" xfId="0" applyNumberFormat="1" applyFont="1" applyBorder="1" applyAlignment="1">
      <alignment horizontal="center" vertical="center"/>
    </xf>
    <xf numFmtId="167" fontId="6" fillId="0" borderId="12" xfId="2" applyNumberFormat="1" applyFont="1" applyFill="1" applyBorder="1" applyAlignment="1" applyProtection="1">
      <alignment horizontal="left" vertical="top" wrapText="1"/>
      <protection hidden="1"/>
    </xf>
    <xf numFmtId="175" fontId="5" fillId="0" borderId="3" xfId="0" applyNumberFormat="1" applyFont="1" applyBorder="1" applyAlignment="1">
      <alignment horizontal="center" vertical="center"/>
    </xf>
    <xf numFmtId="0" fontId="2" fillId="0" borderId="12" xfId="0" applyFont="1" applyBorder="1"/>
    <xf numFmtId="0" fontId="2" fillId="0" borderId="0" xfId="2" applyFont="1" applyFill="1" applyAlignment="1" applyProtection="1">
      <alignment horizontal="left"/>
      <protection hidden="1"/>
    </xf>
    <xf numFmtId="0" fontId="2" fillId="0" borderId="0" xfId="2" applyFont="1" applyFill="1" applyProtection="1">
      <protection hidden="1"/>
    </xf>
    <xf numFmtId="173" fontId="2" fillId="0" borderId="0" xfId="2" applyNumberFormat="1" applyFont="1" applyFill="1" applyProtection="1">
      <protection hidden="1"/>
    </xf>
    <xf numFmtId="0" fontId="2" fillId="0" borderId="3" xfId="0" applyFont="1" applyBorder="1" applyAlignment="1">
      <alignment horizontal="center"/>
    </xf>
    <xf numFmtId="0" fontId="5" fillId="0" borderId="3" xfId="0" applyFont="1" applyBorder="1"/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15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/>
    </xf>
    <xf numFmtId="165" fontId="2" fillId="0" borderId="15" xfId="2" applyNumberFormat="1" applyFont="1" applyFill="1" applyBorder="1" applyAlignment="1" applyProtection="1">
      <alignment horizontal="center" wrapText="1"/>
      <protection hidden="1"/>
    </xf>
    <xf numFmtId="165" fontId="2" fillId="0" borderId="14" xfId="2" applyNumberFormat="1" applyFont="1" applyFill="1" applyBorder="1" applyAlignment="1" applyProtection="1">
      <alignment horizontal="center" wrapText="1"/>
      <protection hidden="1"/>
    </xf>
    <xf numFmtId="168" fontId="18" fillId="0" borderId="15" xfId="2" applyNumberFormat="1" applyFont="1" applyFill="1" applyBorder="1" applyAlignment="1" applyProtection="1">
      <alignment horizontal="center" vertical="center" wrapText="1"/>
      <protection hidden="1"/>
    </xf>
    <xf numFmtId="171" fontId="2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3" xfId="0" applyFont="1" applyFill="1" applyBorder="1" applyAlignment="1">
      <alignment horizontal="left" vertical="center" wrapText="1"/>
    </xf>
    <xf numFmtId="17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/>
    </xf>
    <xf numFmtId="176" fontId="2" fillId="0" borderId="3" xfId="2" applyNumberFormat="1" applyFont="1" applyFill="1" applyBorder="1" applyAlignment="1" applyProtection="1">
      <alignment horizontal="center" wrapText="1"/>
      <protection hidden="1"/>
    </xf>
    <xf numFmtId="173" fontId="2" fillId="0" borderId="3" xfId="2" applyNumberFormat="1" applyFont="1" applyFill="1" applyBorder="1" applyAlignment="1" applyProtection="1">
      <alignment horizontal="center" wrapText="1"/>
      <protection hidden="1"/>
    </xf>
    <xf numFmtId="2" fontId="2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2" xfId="0" applyFont="1" applyBorder="1" applyAlignment="1">
      <alignment vertical="center" wrapText="1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168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3" xfId="2" applyNumberFormat="1" applyFont="1" applyFill="1" applyBorder="1" applyAlignment="1" applyProtection="1">
      <alignment vertical="center" wrapText="1"/>
      <protection hidden="1"/>
    </xf>
    <xf numFmtId="166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177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12" xfId="2" applyNumberFormat="1" applyFont="1" applyFill="1" applyBorder="1" applyAlignment="1" applyProtection="1">
      <alignment vertical="center" wrapText="1"/>
      <protection hidden="1"/>
    </xf>
    <xf numFmtId="175" fontId="4" fillId="0" borderId="5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2" fillId="0" borderId="3" xfId="0" applyNumberFormat="1" applyFont="1" applyBorder="1" applyAlignment="1">
      <alignment vertical="center" wrapText="1"/>
    </xf>
    <xf numFmtId="0" fontId="8" fillId="0" borderId="12" xfId="2" applyFont="1" applyBorder="1"/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7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Alignment="1" applyProtection="1">
      <alignment horizontal="center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1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1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wrapText="1"/>
      <protection hidden="1"/>
    </xf>
    <xf numFmtId="0" fontId="2" fillId="0" borderId="0" xfId="2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26" xfId="2" applyNumberFormat="1" applyFont="1" applyFill="1" applyBorder="1" applyAlignment="1" applyProtection="1">
      <alignment horizontal="left" vertical="center"/>
      <protection hidden="1"/>
    </xf>
    <xf numFmtId="0" fontId="2" fillId="0" borderId="27" xfId="2" applyNumberFormat="1" applyFont="1" applyFill="1" applyBorder="1" applyAlignment="1" applyProtection="1">
      <alignment horizontal="left" vertical="center"/>
      <protection hidden="1"/>
    </xf>
    <xf numFmtId="0" fontId="2" fillId="0" borderId="28" xfId="2" applyNumberFormat="1" applyFont="1" applyFill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view="pageBreakPreview" zoomScaleNormal="75" zoomScaleSheetLayoutView="100" workbookViewId="0">
      <pane xSplit="1" ySplit="10" topLeftCell="B16" activePane="bottomRight" state="frozen"/>
      <selection pane="topRight" activeCell="B1" sqref="B1"/>
      <selection pane="bottomLeft" activeCell="A7" sqref="A7"/>
      <selection pane="bottomRight" activeCell="B64" sqref="B64"/>
    </sheetView>
  </sheetViews>
  <sheetFormatPr defaultRowHeight="12.75"/>
  <cols>
    <col min="1" max="1" width="61.28515625" customWidth="1"/>
    <col min="2" max="2" width="27.7109375" customWidth="1"/>
    <col min="3" max="3" width="18" style="1" customWidth="1"/>
    <col min="4" max="4" width="17.7109375" style="1" customWidth="1"/>
    <col min="5" max="5" width="10.28515625" style="1" customWidth="1"/>
    <col min="6" max="6" width="9.28515625" bestFit="1" customWidth="1"/>
  </cols>
  <sheetData>
    <row r="1" spans="1:8" ht="21.75" customHeight="1">
      <c r="B1" s="295" t="s">
        <v>270</v>
      </c>
      <c r="C1" s="295"/>
      <c r="D1" s="295"/>
      <c r="E1" s="295"/>
      <c r="F1" s="5"/>
    </row>
    <row r="2" spans="1:8" ht="14.25" customHeight="1">
      <c r="B2" s="295" t="s">
        <v>23</v>
      </c>
      <c r="C2" s="295"/>
      <c r="D2" s="295"/>
      <c r="E2" s="295"/>
      <c r="F2" s="5"/>
    </row>
    <row r="3" spans="1:8" ht="15" customHeight="1">
      <c r="A3" s="6"/>
      <c r="B3" s="295" t="s">
        <v>24</v>
      </c>
      <c r="C3" s="295"/>
      <c r="D3" s="295"/>
      <c r="E3" s="295"/>
      <c r="F3" s="5"/>
    </row>
    <row r="4" spans="1:8" ht="15.75">
      <c r="B4" s="295" t="s">
        <v>484</v>
      </c>
      <c r="C4" s="295"/>
      <c r="D4" s="295"/>
      <c r="E4" s="295"/>
      <c r="F4" s="5"/>
    </row>
    <row r="5" spans="1:8" ht="15.75">
      <c r="B5" s="25"/>
      <c r="C5" s="25"/>
      <c r="D5" s="209"/>
      <c r="E5" s="209"/>
      <c r="F5" s="5"/>
    </row>
    <row r="6" spans="1:8" ht="20.100000000000001" customHeight="1">
      <c r="A6" s="294" t="s">
        <v>282</v>
      </c>
      <c r="B6" s="294"/>
      <c r="C6" s="294"/>
      <c r="D6" s="207"/>
      <c r="E6" s="207"/>
    </row>
    <row r="7" spans="1:8" ht="20.100000000000001" customHeight="1">
      <c r="A7" s="213" t="s">
        <v>15</v>
      </c>
      <c r="B7" s="213"/>
      <c r="C7" s="213"/>
      <c r="D7" s="207"/>
      <c r="E7" s="207"/>
    </row>
    <row r="8" spans="1:8" ht="17.25" customHeight="1">
      <c r="A8" s="294" t="s">
        <v>439</v>
      </c>
      <c r="B8" s="294"/>
      <c r="C8" s="294"/>
      <c r="D8" s="207"/>
      <c r="E8" s="207"/>
      <c r="G8" s="4"/>
      <c r="H8" s="4"/>
    </row>
    <row r="9" spans="1:8" ht="16.5" customHeight="1" thickBot="1">
      <c r="B9" s="3"/>
      <c r="C9" s="7"/>
      <c r="D9" s="293" t="s">
        <v>28</v>
      </c>
      <c r="E9" s="293"/>
      <c r="G9" s="4"/>
      <c r="H9" s="4"/>
    </row>
    <row r="10" spans="1:8" ht="34.5" customHeight="1" thickBot="1">
      <c r="A10" s="114" t="s">
        <v>0</v>
      </c>
      <c r="B10" s="115" t="s">
        <v>13</v>
      </c>
      <c r="C10" s="116" t="s">
        <v>274</v>
      </c>
      <c r="D10" s="212" t="s">
        <v>275</v>
      </c>
      <c r="E10" s="217" t="s">
        <v>285</v>
      </c>
    </row>
    <row r="11" spans="1:8" ht="19.899999999999999" customHeight="1">
      <c r="A11" s="104" t="s">
        <v>1</v>
      </c>
      <c r="B11" s="20" t="s">
        <v>5</v>
      </c>
      <c r="C11" s="106">
        <f>C12</f>
        <v>26354000</v>
      </c>
      <c r="D11" s="106">
        <f>D12</f>
        <v>11977746.77</v>
      </c>
      <c r="E11" s="255">
        <f>D11/C11*100</f>
        <v>45.449445131668817</v>
      </c>
    </row>
    <row r="12" spans="1:8" ht="18.600000000000001" customHeight="1">
      <c r="A12" s="9" t="s">
        <v>17</v>
      </c>
      <c r="B12" s="18" t="s">
        <v>16</v>
      </c>
      <c r="C12" s="109">
        <f>C13+C14+C15</f>
        <v>26354000</v>
      </c>
      <c r="D12" s="109">
        <f>D13+D14+D15</f>
        <v>11977746.77</v>
      </c>
      <c r="E12" s="215">
        <f>D12/C12*100</f>
        <v>45.449445131668817</v>
      </c>
    </row>
    <row r="13" spans="1:8" ht="82.15" customHeight="1">
      <c r="A13" s="194" t="s">
        <v>349</v>
      </c>
      <c r="B13" s="19" t="s">
        <v>21</v>
      </c>
      <c r="C13" s="107">
        <v>26274000</v>
      </c>
      <c r="D13" s="107">
        <v>11921592.630000001</v>
      </c>
      <c r="E13" s="216">
        <f>D13/C13*100</f>
        <v>45.374106074446225</v>
      </c>
    </row>
    <row r="14" spans="1:8" ht="125.45" customHeight="1">
      <c r="A14" s="239" t="s">
        <v>118</v>
      </c>
      <c r="B14" s="19" t="s">
        <v>22</v>
      </c>
      <c r="C14" s="107">
        <v>30000</v>
      </c>
      <c r="D14" s="107">
        <v>3354.02</v>
      </c>
      <c r="E14" s="216">
        <f>D14/C14*100</f>
        <v>11.180066666666665</v>
      </c>
    </row>
    <row r="15" spans="1:8" ht="34.5" customHeight="1">
      <c r="A15" s="147" t="s">
        <v>277</v>
      </c>
      <c r="B15" s="19" t="s">
        <v>100</v>
      </c>
      <c r="C15" s="107">
        <v>50000</v>
      </c>
      <c r="D15" s="254">
        <v>52800.12</v>
      </c>
      <c r="E15" s="216">
        <f>D15/C15*100</f>
        <v>105.60024000000001</v>
      </c>
    </row>
    <row r="16" spans="1:8" ht="32.450000000000003" customHeight="1">
      <c r="A16" s="104" t="s">
        <v>85</v>
      </c>
      <c r="B16" s="155" t="s">
        <v>97</v>
      </c>
      <c r="C16" s="191">
        <f>C17</f>
        <v>2276933.75</v>
      </c>
      <c r="D16" s="191">
        <f>D17</f>
        <v>1201719.3899999999</v>
      </c>
      <c r="E16" s="214">
        <f t="shared" ref="E16:E68" si="0">D16/C16*100</f>
        <v>52.777969055972754</v>
      </c>
    </row>
    <row r="17" spans="1:5" ht="36" customHeight="1">
      <c r="A17" s="91" t="s">
        <v>86</v>
      </c>
      <c r="B17" s="270" t="s">
        <v>98</v>
      </c>
      <c r="C17" s="94">
        <f>C18+C19+C20+C21</f>
        <v>2276933.75</v>
      </c>
      <c r="D17" s="94">
        <f>D18+D19+D20+D21</f>
        <v>1201719.3899999999</v>
      </c>
      <c r="E17" s="215">
        <f t="shared" si="0"/>
        <v>52.777969055972754</v>
      </c>
    </row>
    <row r="18" spans="1:5" ht="81" customHeight="1">
      <c r="A18" s="148" t="s">
        <v>99</v>
      </c>
      <c r="B18" s="19" t="s">
        <v>350</v>
      </c>
      <c r="C18" s="146">
        <v>825675.65</v>
      </c>
      <c r="D18" s="146">
        <v>545530.09</v>
      </c>
      <c r="E18" s="216">
        <f t="shared" si="0"/>
        <v>66.070749452281902</v>
      </c>
    </row>
    <row r="19" spans="1:5" ht="98.45" customHeight="1">
      <c r="A19" s="148" t="s">
        <v>239</v>
      </c>
      <c r="B19" s="19" t="s">
        <v>351</v>
      </c>
      <c r="C19" s="146">
        <v>5785.17</v>
      </c>
      <c r="D19" s="146">
        <v>4138.99</v>
      </c>
      <c r="E19" s="216">
        <f t="shared" si="0"/>
        <v>71.544829279001306</v>
      </c>
    </row>
    <row r="20" spans="1:5" ht="80.45" customHeight="1">
      <c r="A20" s="148" t="s">
        <v>240</v>
      </c>
      <c r="B20" s="19" t="s">
        <v>352</v>
      </c>
      <c r="C20" s="146">
        <v>1599009.01</v>
      </c>
      <c r="D20" s="146">
        <v>755961.53</v>
      </c>
      <c r="E20" s="216">
        <f t="shared" si="0"/>
        <v>47.276877445487315</v>
      </c>
    </row>
    <row r="21" spans="1:5" ht="81" customHeight="1">
      <c r="A21" s="148" t="s">
        <v>241</v>
      </c>
      <c r="B21" s="19" t="s">
        <v>353</v>
      </c>
      <c r="C21" s="146">
        <v>-153536.07999999999</v>
      </c>
      <c r="D21" s="146">
        <v>-103911.22</v>
      </c>
      <c r="E21" s="216">
        <f t="shared" si="0"/>
        <v>67.678698062370756</v>
      </c>
    </row>
    <row r="22" spans="1:5" ht="21.6" customHeight="1">
      <c r="A22" s="14" t="s">
        <v>354</v>
      </c>
      <c r="B22" s="20" t="s">
        <v>356</v>
      </c>
      <c r="C22" s="108">
        <f>C23</f>
        <v>0</v>
      </c>
      <c r="D22" s="108">
        <f>D23</f>
        <v>0.25</v>
      </c>
      <c r="E22" s="216"/>
    </row>
    <row r="23" spans="1:5" ht="24.6" customHeight="1">
      <c r="A23" s="148" t="s">
        <v>355</v>
      </c>
      <c r="B23" s="278" t="s">
        <v>357</v>
      </c>
      <c r="C23" s="146">
        <v>0</v>
      </c>
      <c r="D23" s="146">
        <v>0.25</v>
      </c>
      <c r="E23" s="216"/>
    </row>
    <row r="24" spans="1:5" ht="19.5" customHeight="1">
      <c r="A24" s="14" t="s">
        <v>2</v>
      </c>
      <c r="B24" s="21" t="s">
        <v>6</v>
      </c>
      <c r="C24" s="108">
        <f>C25+C26</f>
        <v>14822000</v>
      </c>
      <c r="D24" s="108">
        <f>D25+D26</f>
        <v>4432735.8099999996</v>
      </c>
      <c r="E24" s="214">
        <f t="shared" si="0"/>
        <v>29.906462083389552</v>
      </c>
    </row>
    <row r="25" spans="1:5" ht="52.9" customHeight="1">
      <c r="A25" s="9" t="s">
        <v>109</v>
      </c>
      <c r="B25" s="18" t="s">
        <v>110</v>
      </c>
      <c r="C25" s="109">
        <v>3535000</v>
      </c>
      <c r="D25" s="109">
        <v>419424.79</v>
      </c>
      <c r="E25" s="215">
        <f t="shared" si="0"/>
        <v>11.864916265912305</v>
      </c>
    </row>
    <row r="26" spans="1:5" ht="17.25" customHeight="1">
      <c r="A26" s="175" t="s">
        <v>18</v>
      </c>
      <c r="B26" s="270" t="s">
        <v>7</v>
      </c>
      <c r="C26" s="109">
        <f>C27+C28</f>
        <v>11287000</v>
      </c>
      <c r="D26" s="109">
        <f>D27+D28</f>
        <v>4013311.02</v>
      </c>
      <c r="E26" s="215">
        <f t="shared" si="0"/>
        <v>35.556932931691328</v>
      </c>
    </row>
    <row r="27" spans="1:5" ht="32.450000000000003" customHeight="1">
      <c r="A27" s="12" t="s">
        <v>106</v>
      </c>
      <c r="B27" s="19" t="s">
        <v>107</v>
      </c>
      <c r="C27" s="107">
        <v>8126000</v>
      </c>
      <c r="D27" s="107">
        <v>3679358.19</v>
      </c>
      <c r="E27" s="216">
        <f t="shared" si="0"/>
        <v>45.278835712527687</v>
      </c>
    </row>
    <row r="28" spans="1:5" ht="35.450000000000003" customHeight="1">
      <c r="A28" s="185" t="s">
        <v>111</v>
      </c>
      <c r="B28" s="19" t="s">
        <v>108</v>
      </c>
      <c r="C28" s="107">
        <v>3161000</v>
      </c>
      <c r="D28" s="107">
        <v>333952.83</v>
      </c>
      <c r="E28" s="216">
        <f t="shared" si="0"/>
        <v>10.564784245491934</v>
      </c>
    </row>
    <row r="29" spans="1:5" ht="36" customHeight="1">
      <c r="A29" s="14" t="s">
        <v>3</v>
      </c>
      <c r="B29" s="22" t="s">
        <v>8</v>
      </c>
      <c r="C29" s="110">
        <f>C30+C34+C35</f>
        <v>3753740</v>
      </c>
      <c r="D29" s="110">
        <f>D30+D34+D35</f>
        <v>1967249.95</v>
      </c>
      <c r="E29" s="214">
        <f t="shared" si="0"/>
        <v>52.407730689925245</v>
      </c>
    </row>
    <row r="30" spans="1:5" ht="97.9" customHeight="1">
      <c r="A30" s="15" t="s">
        <v>14</v>
      </c>
      <c r="B30" s="18" t="s">
        <v>10</v>
      </c>
      <c r="C30" s="109">
        <f>C31+C32+C33</f>
        <v>1787200</v>
      </c>
      <c r="D30" s="109">
        <f>D31+D32+D33</f>
        <v>989083.71</v>
      </c>
      <c r="E30" s="215">
        <f t="shared" si="0"/>
        <v>55.342642681289163</v>
      </c>
    </row>
    <row r="31" spans="1:5" ht="82.15" customHeight="1">
      <c r="A31" s="16" t="s">
        <v>112</v>
      </c>
      <c r="B31" s="19" t="s">
        <v>119</v>
      </c>
      <c r="C31" s="107">
        <v>1500000</v>
      </c>
      <c r="D31" s="107">
        <v>701812.8</v>
      </c>
      <c r="E31" s="216">
        <f t="shared" si="0"/>
        <v>46.787520000000008</v>
      </c>
    </row>
    <row r="32" spans="1:5" ht="82.15" customHeight="1">
      <c r="A32" s="16" t="s">
        <v>440</v>
      </c>
      <c r="B32" s="19" t="s">
        <v>441</v>
      </c>
      <c r="C32" s="107">
        <v>4200</v>
      </c>
      <c r="D32" s="107">
        <v>4261.5</v>
      </c>
      <c r="E32" s="216">
        <f t="shared" si="0"/>
        <v>101.46428571428572</v>
      </c>
    </row>
    <row r="33" spans="1:5" ht="47.45" customHeight="1">
      <c r="A33" s="16" t="s">
        <v>443</v>
      </c>
      <c r="B33" s="19" t="s">
        <v>442</v>
      </c>
      <c r="C33" s="107">
        <v>283000</v>
      </c>
      <c r="D33" s="107">
        <v>283009.40999999997</v>
      </c>
      <c r="E33" s="216">
        <f t="shared" si="0"/>
        <v>100.00332508833922</v>
      </c>
    </row>
    <row r="34" spans="1:5" ht="47.45" customHeight="1">
      <c r="A34" s="15" t="s">
        <v>444</v>
      </c>
      <c r="B34" s="270" t="s">
        <v>445</v>
      </c>
      <c r="C34" s="109">
        <v>66540</v>
      </c>
      <c r="D34" s="109">
        <v>66549</v>
      </c>
      <c r="E34" s="216">
        <f t="shared" si="0"/>
        <v>100.01352569882778</v>
      </c>
    </row>
    <row r="35" spans="1:5" ht="80.45" customHeight="1">
      <c r="A35" s="15" t="s">
        <v>113</v>
      </c>
      <c r="B35" s="18" t="s">
        <v>114</v>
      </c>
      <c r="C35" s="109">
        <v>1900000</v>
      </c>
      <c r="D35" s="109">
        <v>911617.24</v>
      </c>
      <c r="E35" s="215">
        <f t="shared" si="0"/>
        <v>47.979854736842107</v>
      </c>
    </row>
    <row r="36" spans="1:5" ht="33.6" customHeight="1">
      <c r="A36" s="179" t="s">
        <v>120</v>
      </c>
      <c r="B36" s="22" t="s">
        <v>121</v>
      </c>
      <c r="C36" s="110">
        <f>C37+C38+C39</f>
        <v>1153500</v>
      </c>
      <c r="D36" s="110">
        <f>D37+D38+D39</f>
        <v>509126.58</v>
      </c>
      <c r="E36" s="214">
        <f t="shared" si="0"/>
        <v>44.137544863459041</v>
      </c>
    </row>
    <row r="37" spans="1:5" ht="33.6" customHeight="1">
      <c r="A37" s="86" t="s">
        <v>446</v>
      </c>
      <c r="B37" s="50" t="s">
        <v>447</v>
      </c>
      <c r="C37" s="109">
        <v>31500</v>
      </c>
      <c r="D37" s="109">
        <v>48100</v>
      </c>
      <c r="E37" s="215">
        <f t="shared" si="0"/>
        <v>152.69841269841268</v>
      </c>
    </row>
    <row r="38" spans="1:5" ht="48.6" customHeight="1">
      <c r="A38" s="86" t="s">
        <v>122</v>
      </c>
      <c r="B38" s="145" t="s">
        <v>448</v>
      </c>
      <c r="C38" s="109"/>
      <c r="D38" s="109">
        <v>31362.37</v>
      </c>
      <c r="E38" s="215"/>
    </row>
    <row r="39" spans="1:5" ht="33" customHeight="1">
      <c r="A39" s="86" t="s">
        <v>123</v>
      </c>
      <c r="B39" s="145" t="s">
        <v>449</v>
      </c>
      <c r="C39" s="109">
        <v>1122000</v>
      </c>
      <c r="D39" s="109">
        <v>429664.21</v>
      </c>
      <c r="E39" s="215">
        <f t="shared" si="0"/>
        <v>38.294492869875221</v>
      </c>
    </row>
    <row r="40" spans="1:5" ht="33.6" customHeight="1">
      <c r="A40" s="13" t="s">
        <v>4</v>
      </c>
      <c r="B40" s="22" t="s">
        <v>9</v>
      </c>
      <c r="C40" s="110">
        <f>C41+C42</f>
        <v>1060200</v>
      </c>
      <c r="D40" s="110">
        <f>D41+D42</f>
        <v>1486673.2100000002</v>
      </c>
      <c r="E40" s="214">
        <f t="shared" si="0"/>
        <v>140.22573193737034</v>
      </c>
    </row>
    <row r="41" spans="1:5" ht="98.45" customHeight="1">
      <c r="A41" s="15" t="s">
        <v>450</v>
      </c>
      <c r="B41" s="270" t="s">
        <v>451</v>
      </c>
      <c r="C41" s="109">
        <v>73700</v>
      </c>
      <c r="D41" s="109">
        <v>252711.09</v>
      </c>
      <c r="E41" s="215">
        <f t="shared" si="0"/>
        <v>342.89157394843966</v>
      </c>
    </row>
    <row r="42" spans="1:5" ht="37.9" customHeight="1">
      <c r="A42" s="15" t="s">
        <v>455</v>
      </c>
      <c r="B42" s="270" t="s">
        <v>454</v>
      </c>
      <c r="C42" s="109">
        <f>C43+C44</f>
        <v>986500</v>
      </c>
      <c r="D42" s="109">
        <f>D43+D44</f>
        <v>1233962.1200000001</v>
      </c>
      <c r="E42" s="215">
        <f t="shared" si="0"/>
        <v>125.08485757729346</v>
      </c>
    </row>
    <row r="43" spans="1:5" ht="50.45" customHeight="1">
      <c r="A43" s="16" t="s">
        <v>115</v>
      </c>
      <c r="B43" s="19" t="s">
        <v>321</v>
      </c>
      <c r="C43" s="107">
        <v>400000</v>
      </c>
      <c r="D43" s="107">
        <v>547473.21</v>
      </c>
      <c r="E43" s="216">
        <f t="shared" si="0"/>
        <v>136.8683025</v>
      </c>
    </row>
    <row r="44" spans="1:5" ht="50.45" customHeight="1">
      <c r="A44" s="16" t="s">
        <v>452</v>
      </c>
      <c r="B44" s="19" t="s">
        <v>453</v>
      </c>
      <c r="C44" s="107">
        <v>586500</v>
      </c>
      <c r="D44" s="107">
        <v>686488.91</v>
      </c>
      <c r="E44" s="216">
        <f t="shared" si="0"/>
        <v>117.0484075021313</v>
      </c>
    </row>
    <row r="45" spans="1:5" ht="27" customHeight="1">
      <c r="A45" s="13" t="s">
        <v>360</v>
      </c>
      <c r="B45" s="196" t="s">
        <v>361</v>
      </c>
      <c r="C45" s="110">
        <f>C46+C47</f>
        <v>4000</v>
      </c>
      <c r="D45" s="110">
        <f>D46+D47</f>
        <v>8294.5300000000007</v>
      </c>
      <c r="E45" s="214">
        <f t="shared" si="0"/>
        <v>207.36324999999999</v>
      </c>
    </row>
    <row r="46" spans="1:5" ht="82.9" customHeight="1">
      <c r="A46" s="15" t="s">
        <v>364</v>
      </c>
      <c r="B46" s="270" t="s">
        <v>365</v>
      </c>
      <c r="C46" s="109"/>
      <c r="D46" s="109">
        <v>172.98</v>
      </c>
      <c r="E46" s="215"/>
    </row>
    <row r="47" spans="1:5" ht="69" customHeight="1">
      <c r="A47" s="15" t="s">
        <v>362</v>
      </c>
      <c r="B47" s="270" t="s">
        <v>363</v>
      </c>
      <c r="C47" s="109">
        <v>4000</v>
      </c>
      <c r="D47" s="109">
        <v>8121.55</v>
      </c>
      <c r="E47" s="215">
        <f t="shared" si="0"/>
        <v>203.03875000000002</v>
      </c>
    </row>
    <row r="48" spans="1:5" ht="25.9" customHeight="1" thickBot="1">
      <c r="A48" s="17" t="s">
        <v>11</v>
      </c>
      <c r="B48" s="17"/>
      <c r="C48" s="111">
        <f>C11+C16+C22+C24+C29+C36+C40+C45</f>
        <v>49424373.75</v>
      </c>
      <c r="D48" s="111">
        <f>D11+D16+D22+D24+D29+D36+D40+D45</f>
        <v>21583546.489999998</v>
      </c>
      <c r="E48" s="243">
        <f t="shared" si="0"/>
        <v>43.669843140905748</v>
      </c>
    </row>
    <row r="49" spans="1:5" ht="19.899999999999999" customHeight="1">
      <c r="A49" s="10" t="s">
        <v>318</v>
      </c>
      <c r="B49" s="8" t="s">
        <v>319</v>
      </c>
      <c r="C49" s="250">
        <f>C50+C66</f>
        <v>43271150.780000001</v>
      </c>
      <c r="D49" s="250">
        <f>D50+D66</f>
        <v>11588764.49</v>
      </c>
      <c r="E49" s="251">
        <f t="shared" si="0"/>
        <v>26.78173397541428</v>
      </c>
    </row>
    <row r="50" spans="1:5" ht="33.75" customHeight="1">
      <c r="A50" s="24" t="s">
        <v>19</v>
      </c>
      <c r="B50" s="196" t="s">
        <v>20</v>
      </c>
      <c r="C50" s="250">
        <f>C51+C56</f>
        <v>43043607</v>
      </c>
      <c r="D50" s="250">
        <f>D51+D56</f>
        <v>11358220.710000001</v>
      </c>
      <c r="E50" s="214">
        <f t="shared" si="0"/>
        <v>26.387706564647338</v>
      </c>
    </row>
    <row r="51" spans="1:5" ht="32.25" customHeight="1">
      <c r="A51" s="24" t="s">
        <v>345</v>
      </c>
      <c r="B51" s="196" t="s">
        <v>358</v>
      </c>
      <c r="C51" s="206">
        <f>C52+C54</f>
        <v>27174000</v>
      </c>
      <c r="D51" s="206">
        <f>D52+D54</f>
        <v>11088000</v>
      </c>
      <c r="E51" s="214">
        <f t="shared" si="0"/>
        <v>40.803709428129828</v>
      </c>
    </row>
    <row r="52" spans="1:5" ht="22.9" customHeight="1">
      <c r="A52" s="277" t="s">
        <v>346</v>
      </c>
      <c r="B52" s="228" t="s">
        <v>359</v>
      </c>
      <c r="C52" s="200">
        <f>C53</f>
        <v>22174000</v>
      </c>
      <c r="D52" s="200">
        <f>D53</f>
        <v>11088000</v>
      </c>
      <c r="E52" s="215">
        <f t="shared" si="0"/>
        <v>50.004509786236127</v>
      </c>
    </row>
    <row r="53" spans="1:5" ht="33.6" customHeight="1">
      <c r="A53" s="117" t="s">
        <v>116</v>
      </c>
      <c r="B53" s="153" t="s">
        <v>456</v>
      </c>
      <c r="C53" s="112">
        <v>22174000</v>
      </c>
      <c r="D53" s="112">
        <v>11088000</v>
      </c>
      <c r="E53" s="216">
        <f t="shared" si="0"/>
        <v>50.004509786236127</v>
      </c>
    </row>
    <row r="54" spans="1:5" ht="25.15" customHeight="1">
      <c r="A54" s="50" t="s">
        <v>460</v>
      </c>
      <c r="B54" s="228" t="s">
        <v>459</v>
      </c>
      <c r="C54" s="200">
        <f>C55</f>
        <v>5000000</v>
      </c>
      <c r="D54" s="200">
        <f>D55</f>
        <v>0</v>
      </c>
      <c r="E54" s="216">
        <f t="shared" si="0"/>
        <v>0</v>
      </c>
    </row>
    <row r="55" spans="1:5" ht="49.15" customHeight="1">
      <c r="A55" s="275" t="s">
        <v>458</v>
      </c>
      <c r="B55" s="153" t="s">
        <v>457</v>
      </c>
      <c r="C55" s="112">
        <v>5000000</v>
      </c>
      <c r="D55" s="112">
        <v>0</v>
      </c>
      <c r="E55" s="216">
        <f t="shared" si="0"/>
        <v>0</v>
      </c>
    </row>
    <row r="56" spans="1:5" ht="33" customHeight="1">
      <c r="A56" s="24" t="s">
        <v>347</v>
      </c>
      <c r="B56" s="196" t="s">
        <v>366</v>
      </c>
      <c r="C56" s="199">
        <f>C57+C58+C62+C60</f>
        <v>15869607</v>
      </c>
      <c r="D56" s="199">
        <f>D57+D58+D62+D60</f>
        <v>270220.71000000002</v>
      </c>
      <c r="E56" s="214">
        <f t="shared" si="0"/>
        <v>1.7027561552091366</v>
      </c>
    </row>
    <row r="57" spans="1:5" ht="64.150000000000006" customHeight="1">
      <c r="A57" s="175" t="s">
        <v>461</v>
      </c>
      <c r="B57" s="203" t="s">
        <v>462</v>
      </c>
      <c r="C57" s="200">
        <v>6104318</v>
      </c>
      <c r="D57" s="200">
        <v>0</v>
      </c>
      <c r="E57" s="215">
        <f t="shared" si="0"/>
        <v>0</v>
      </c>
    </row>
    <row r="58" spans="1:5" ht="39.6" customHeight="1">
      <c r="A58" s="175" t="s">
        <v>368</v>
      </c>
      <c r="B58" s="203" t="s">
        <v>367</v>
      </c>
      <c r="C58" s="200">
        <f>C59</f>
        <v>894345</v>
      </c>
      <c r="D58" s="200">
        <f>D59</f>
        <v>0</v>
      </c>
      <c r="E58" s="215">
        <f t="shared" si="0"/>
        <v>0</v>
      </c>
    </row>
    <row r="59" spans="1:5" ht="73.150000000000006" customHeight="1">
      <c r="A59" s="12" t="s">
        <v>370</v>
      </c>
      <c r="B59" s="153" t="s">
        <v>369</v>
      </c>
      <c r="C59" s="112">
        <v>894345</v>
      </c>
      <c r="D59" s="112">
        <v>0</v>
      </c>
      <c r="E59" s="216">
        <f t="shared" si="0"/>
        <v>0</v>
      </c>
    </row>
    <row r="60" spans="1:5" ht="44.45" customHeight="1">
      <c r="A60" s="202" t="s">
        <v>372</v>
      </c>
      <c r="B60" s="203" t="s">
        <v>371</v>
      </c>
      <c r="C60" s="200">
        <f>C61</f>
        <v>7446612</v>
      </c>
      <c r="D60" s="200">
        <f>D61</f>
        <v>0</v>
      </c>
      <c r="E60" s="215">
        <f t="shared" si="0"/>
        <v>0</v>
      </c>
    </row>
    <row r="61" spans="1:5" ht="47.45" customHeight="1">
      <c r="A61" s="253" t="s">
        <v>373</v>
      </c>
      <c r="B61" s="203" t="s">
        <v>374</v>
      </c>
      <c r="C61" s="249">
        <v>7446612</v>
      </c>
      <c r="D61" s="112">
        <v>0</v>
      </c>
      <c r="E61" s="216">
        <f t="shared" si="0"/>
        <v>0</v>
      </c>
    </row>
    <row r="62" spans="1:5" ht="18.75" customHeight="1">
      <c r="A62" s="227" t="s">
        <v>266</v>
      </c>
      <c r="B62" s="201" t="s">
        <v>375</v>
      </c>
      <c r="C62" s="200">
        <f>C63+C64+C65</f>
        <v>1424332</v>
      </c>
      <c r="D62" s="200">
        <f>D63+D64+D65</f>
        <v>270220.71000000002</v>
      </c>
      <c r="E62" s="215">
        <f t="shared" si="0"/>
        <v>18.97175026608965</v>
      </c>
    </row>
    <row r="63" spans="1:5" ht="70.150000000000006" customHeight="1">
      <c r="A63" s="275" t="s">
        <v>463</v>
      </c>
      <c r="B63" s="193" t="s">
        <v>464</v>
      </c>
      <c r="C63" s="112">
        <v>1011000</v>
      </c>
      <c r="D63" s="112">
        <v>6888.71</v>
      </c>
      <c r="E63" s="215">
        <f t="shared" si="0"/>
        <v>0.68137586547972306</v>
      </c>
    </row>
    <row r="64" spans="1:5" ht="48.6" customHeight="1">
      <c r="A64" s="275" t="s">
        <v>377</v>
      </c>
      <c r="B64" s="193" t="s">
        <v>376</v>
      </c>
      <c r="C64" s="112">
        <v>150000</v>
      </c>
      <c r="D64" s="112">
        <v>0</v>
      </c>
      <c r="E64" s="219">
        <f t="shared" si="0"/>
        <v>0</v>
      </c>
    </row>
    <row r="65" spans="1:5" ht="45" customHeight="1">
      <c r="A65" s="194" t="s">
        <v>327</v>
      </c>
      <c r="B65" s="193" t="s">
        <v>378</v>
      </c>
      <c r="C65" s="112">
        <v>263332</v>
      </c>
      <c r="D65" s="112">
        <v>263332</v>
      </c>
      <c r="E65" s="219">
        <f t="shared" si="0"/>
        <v>100</v>
      </c>
    </row>
    <row r="66" spans="1:5" ht="33.6" customHeight="1">
      <c r="A66" s="51" t="s">
        <v>467</v>
      </c>
      <c r="B66" s="290" t="s">
        <v>468</v>
      </c>
      <c r="C66" s="206">
        <f>C67</f>
        <v>227543.78</v>
      </c>
      <c r="D66" s="206">
        <f>D67</f>
        <v>230543.78</v>
      </c>
      <c r="E66" s="206">
        <f t="shared" si="0"/>
        <v>101.3184276010533</v>
      </c>
    </row>
    <row r="67" spans="1:5" ht="33" customHeight="1">
      <c r="A67" s="227" t="s">
        <v>465</v>
      </c>
      <c r="B67" s="270" t="s">
        <v>466</v>
      </c>
      <c r="C67" s="200">
        <v>227543.78</v>
      </c>
      <c r="D67" s="200">
        <v>230543.78</v>
      </c>
      <c r="E67" s="200">
        <f t="shared" si="0"/>
        <v>101.3184276010533</v>
      </c>
    </row>
    <row r="68" spans="1:5" s="2" customFormat="1" ht="30.75" customHeight="1" thickBot="1">
      <c r="A68" s="11" t="s">
        <v>12</v>
      </c>
      <c r="B68" s="23"/>
      <c r="C68" s="113">
        <f>C48+C49</f>
        <v>92695524.530000001</v>
      </c>
      <c r="D68" s="113">
        <f>D48+D49</f>
        <v>33172310.979999997</v>
      </c>
      <c r="E68" s="289">
        <f t="shared" si="0"/>
        <v>35.786313468957289</v>
      </c>
    </row>
  </sheetData>
  <mergeCells count="7">
    <mergeCell ref="D9:E9"/>
    <mergeCell ref="A8:C8"/>
    <mergeCell ref="A6:C6"/>
    <mergeCell ref="B1:E1"/>
    <mergeCell ref="B3:E3"/>
    <mergeCell ref="B2:E2"/>
    <mergeCell ref="B4:E4"/>
  </mergeCells>
  <phoneticPr fontId="0" type="noConversion"/>
  <pageMargins left="0.47244094488188981" right="0.31496062992125984" top="0.39370078740157483" bottom="0.39370078740157483" header="0" footer="0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3"/>
  <sheetViews>
    <sheetView view="pageBreakPreview" zoomScaleNormal="100" zoomScaleSheetLayoutView="100" workbookViewId="0">
      <selection activeCell="A4" sqref="A4"/>
    </sheetView>
  </sheetViews>
  <sheetFormatPr defaultColWidth="9.140625" defaultRowHeight="12.75"/>
  <cols>
    <col min="1" max="1" width="59.42578125" style="157" customWidth="1"/>
    <col min="2" max="2" width="14.7109375" style="157" customWidth="1"/>
    <col min="3" max="3" width="7.42578125" style="157" customWidth="1"/>
    <col min="4" max="4" width="15.7109375" style="157" customWidth="1"/>
    <col min="5" max="5" width="16.28515625" style="157" customWidth="1"/>
    <col min="6" max="6" width="11.140625" style="157" customWidth="1"/>
    <col min="7" max="16384" width="9.140625" style="157"/>
  </cols>
  <sheetData>
    <row r="1" spans="1:6" ht="15.75">
      <c r="B1" s="295" t="s">
        <v>348</v>
      </c>
      <c r="C1" s="295"/>
      <c r="D1" s="295"/>
      <c r="E1" s="295"/>
      <c r="F1" s="295"/>
    </row>
    <row r="2" spans="1:6" ht="15.75">
      <c r="B2" s="295" t="s">
        <v>23</v>
      </c>
      <c r="C2" s="295"/>
      <c r="D2" s="295"/>
      <c r="E2" s="295"/>
      <c r="F2" s="295"/>
    </row>
    <row r="3" spans="1:6" ht="15.75">
      <c r="B3" s="295" t="s">
        <v>24</v>
      </c>
      <c r="C3" s="295"/>
      <c r="D3" s="295"/>
      <c r="E3" s="295"/>
      <c r="F3" s="295"/>
    </row>
    <row r="4" spans="1:6">
      <c r="B4" s="297" t="s">
        <v>484</v>
      </c>
      <c r="C4" s="297"/>
      <c r="D4" s="297"/>
      <c r="E4" s="297"/>
      <c r="F4" s="297"/>
    </row>
    <row r="5" spans="1:6" ht="15.75">
      <c r="A5" s="296" t="s">
        <v>469</v>
      </c>
      <c r="B5" s="296"/>
      <c r="C5" s="296"/>
      <c r="D5" s="296"/>
      <c r="E5" s="208"/>
      <c r="F5" s="208"/>
    </row>
    <row r="6" spans="1:6" ht="48.75" customHeight="1">
      <c r="A6" s="296"/>
      <c r="B6" s="296"/>
      <c r="C6" s="296"/>
      <c r="D6" s="296"/>
      <c r="E6" s="208"/>
      <c r="F6" s="208"/>
    </row>
    <row r="7" spans="1:6" ht="15.75">
      <c r="F7" s="209" t="s">
        <v>28</v>
      </c>
    </row>
    <row r="8" spans="1:6" ht="36" customHeight="1">
      <c r="A8" s="103" t="s">
        <v>60</v>
      </c>
      <c r="B8" s="137" t="s">
        <v>95</v>
      </c>
      <c r="C8" s="137" t="s">
        <v>94</v>
      </c>
      <c r="D8" s="103" t="s">
        <v>274</v>
      </c>
      <c r="E8" s="103" t="s">
        <v>275</v>
      </c>
      <c r="F8" s="245" t="s">
        <v>276</v>
      </c>
    </row>
    <row r="9" spans="1:6" ht="33.75" customHeight="1">
      <c r="A9" s="67" t="s">
        <v>289</v>
      </c>
      <c r="B9" s="100" t="s">
        <v>176</v>
      </c>
      <c r="C9" s="18"/>
      <c r="D9" s="93">
        <f>D10</f>
        <v>200000</v>
      </c>
      <c r="E9" s="93">
        <f>E10</f>
        <v>102000</v>
      </c>
      <c r="F9" s="220">
        <f t="shared" ref="F9:F45" si="0">E9/D9*100</f>
        <v>51</v>
      </c>
    </row>
    <row r="10" spans="1:6" ht="33" customHeight="1">
      <c r="A10" s="176" t="s">
        <v>179</v>
      </c>
      <c r="B10" s="163" t="s">
        <v>178</v>
      </c>
      <c r="C10" s="18"/>
      <c r="D10" s="94">
        <f>D11+D14</f>
        <v>200000</v>
      </c>
      <c r="E10" s="94">
        <f>E11+E14</f>
        <v>102000</v>
      </c>
      <c r="F10" s="218">
        <f t="shared" si="0"/>
        <v>51</v>
      </c>
    </row>
    <row r="11" spans="1:6" ht="34.15" customHeight="1">
      <c r="A11" s="81" t="s">
        <v>180</v>
      </c>
      <c r="B11" s="163" t="s">
        <v>177</v>
      </c>
      <c r="C11" s="18"/>
      <c r="D11" s="94">
        <f>D12</f>
        <v>91000</v>
      </c>
      <c r="E11" s="94">
        <f>E12</f>
        <v>41000</v>
      </c>
      <c r="F11" s="218">
        <f t="shared" si="0"/>
        <v>45.054945054945058</v>
      </c>
    </row>
    <row r="12" spans="1:6" ht="17.45" customHeight="1">
      <c r="A12" s="81" t="s">
        <v>181</v>
      </c>
      <c r="B12" s="163" t="s">
        <v>182</v>
      </c>
      <c r="C12" s="18"/>
      <c r="D12" s="94">
        <f>D13</f>
        <v>91000</v>
      </c>
      <c r="E12" s="94">
        <f>E13</f>
        <v>41000</v>
      </c>
      <c r="F12" s="218">
        <f t="shared" si="0"/>
        <v>45.054945054945058</v>
      </c>
    </row>
    <row r="13" spans="1:6" ht="31.15" customHeight="1">
      <c r="A13" s="72" t="s">
        <v>87</v>
      </c>
      <c r="B13" s="149"/>
      <c r="C13" s="19">
        <v>200</v>
      </c>
      <c r="D13" s="146">
        <v>91000</v>
      </c>
      <c r="E13" s="146">
        <v>41000</v>
      </c>
      <c r="F13" s="219">
        <f t="shared" si="0"/>
        <v>45.054945054945058</v>
      </c>
    </row>
    <row r="14" spans="1:6" ht="34.15" customHeight="1">
      <c r="A14" s="80" t="s">
        <v>183</v>
      </c>
      <c r="B14" s="163" t="s">
        <v>184</v>
      </c>
      <c r="C14" s="133"/>
      <c r="D14" s="127">
        <f>D15</f>
        <v>109000</v>
      </c>
      <c r="E14" s="127">
        <f>E15</f>
        <v>61000</v>
      </c>
      <c r="F14" s="218">
        <f t="shared" si="0"/>
        <v>55.963302752293572</v>
      </c>
    </row>
    <row r="15" spans="1:6" ht="18" customHeight="1">
      <c r="A15" s="81" t="s">
        <v>181</v>
      </c>
      <c r="B15" s="163" t="s">
        <v>185</v>
      </c>
      <c r="C15" s="164"/>
      <c r="D15" s="127">
        <f>D16</f>
        <v>109000</v>
      </c>
      <c r="E15" s="127">
        <f>E16</f>
        <v>61000</v>
      </c>
      <c r="F15" s="218">
        <f t="shared" si="0"/>
        <v>55.963302752293572</v>
      </c>
    </row>
    <row r="16" spans="1:6" ht="34.15" customHeight="1">
      <c r="A16" s="72" t="s">
        <v>87</v>
      </c>
      <c r="B16" s="100"/>
      <c r="C16" s="164">
        <v>200</v>
      </c>
      <c r="D16" s="129">
        <v>109000</v>
      </c>
      <c r="E16" s="129">
        <v>61000</v>
      </c>
      <c r="F16" s="219">
        <f t="shared" si="0"/>
        <v>55.963302752293572</v>
      </c>
    </row>
    <row r="17" spans="1:6" ht="34.15" customHeight="1">
      <c r="A17" s="154" t="s">
        <v>410</v>
      </c>
      <c r="B17" s="100" t="s">
        <v>411</v>
      </c>
      <c r="C17" s="164"/>
      <c r="D17" s="130">
        <f t="shared" ref="D17:E20" si="1">D18</f>
        <v>10000</v>
      </c>
      <c r="E17" s="150">
        <f t="shared" si="1"/>
        <v>0</v>
      </c>
      <c r="F17" s="219">
        <f t="shared" si="0"/>
        <v>0</v>
      </c>
    </row>
    <row r="18" spans="1:6" ht="34.15" customHeight="1">
      <c r="A18" s="86" t="s">
        <v>412</v>
      </c>
      <c r="B18" s="71" t="s">
        <v>413</v>
      </c>
      <c r="C18" s="164"/>
      <c r="D18" s="129">
        <f t="shared" si="1"/>
        <v>10000</v>
      </c>
      <c r="E18" s="150">
        <f t="shared" si="1"/>
        <v>0</v>
      </c>
      <c r="F18" s="219">
        <f t="shared" si="0"/>
        <v>0</v>
      </c>
    </row>
    <row r="19" spans="1:6" ht="34.15" customHeight="1">
      <c r="A19" s="86" t="s">
        <v>415</v>
      </c>
      <c r="B19" s="71" t="s">
        <v>414</v>
      </c>
      <c r="C19" s="164"/>
      <c r="D19" s="129">
        <f t="shared" si="1"/>
        <v>10000</v>
      </c>
      <c r="E19" s="150">
        <f t="shared" si="1"/>
        <v>0</v>
      </c>
      <c r="F19" s="219">
        <f t="shared" si="0"/>
        <v>0</v>
      </c>
    </row>
    <row r="20" spans="1:6" ht="34.15" customHeight="1">
      <c r="A20" s="86" t="s">
        <v>417</v>
      </c>
      <c r="B20" s="71" t="s">
        <v>416</v>
      </c>
      <c r="C20" s="164"/>
      <c r="D20" s="129">
        <f t="shared" si="1"/>
        <v>10000</v>
      </c>
      <c r="E20" s="150">
        <f t="shared" si="1"/>
        <v>0</v>
      </c>
      <c r="F20" s="219">
        <f t="shared" si="0"/>
        <v>0</v>
      </c>
    </row>
    <row r="21" spans="1:6" ht="34.15" customHeight="1">
      <c r="A21" s="72" t="s">
        <v>87</v>
      </c>
      <c r="B21" s="71"/>
      <c r="C21" s="164">
        <v>200</v>
      </c>
      <c r="D21" s="129">
        <v>10000</v>
      </c>
      <c r="E21" s="150">
        <v>0</v>
      </c>
      <c r="F21" s="219">
        <f t="shared" si="0"/>
        <v>0</v>
      </c>
    </row>
    <row r="22" spans="1:6" ht="48" customHeight="1">
      <c r="A22" s="154" t="s">
        <v>82</v>
      </c>
      <c r="B22" s="100" t="s">
        <v>150</v>
      </c>
      <c r="C22" s="18"/>
      <c r="D22" s="140">
        <f>D23+D27+D33</f>
        <v>4415345</v>
      </c>
      <c r="E22" s="140">
        <f>E23+E27+E33</f>
        <v>11481.2</v>
      </c>
      <c r="F22" s="220">
        <f t="shared" si="0"/>
        <v>0.26002951071773556</v>
      </c>
    </row>
    <row r="23" spans="1:6" ht="31.9" customHeight="1">
      <c r="A23" s="86" t="s">
        <v>200</v>
      </c>
      <c r="B23" s="101" t="s">
        <v>197</v>
      </c>
      <c r="C23" s="18"/>
      <c r="D23" s="139">
        <f t="shared" ref="D23:E25" si="2">D24</f>
        <v>1754345</v>
      </c>
      <c r="E23" s="150">
        <f t="shared" si="2"/>
        <v>0</v>
      </c>
      <c r="F23" s="218">
        <f t="shared" si="0"/>
        <v>0</v>
      </c>
    </row>
    <row r="24" spans="1:6" ht="34.9" customHeight="1">
      <c r="A24" s="168" t="s">
        <v>245</v>
      </c>
      <c r="B24" s="101" t="s">
        <v>198</v>
      </c>
      <c r="C24" s="18"/>
      <c r="D24" s="139">
        <f>D25</f>
        <v>1754345</v>
      </c>
      <c r="E24" s="150">
        <f>E25</f>
        <v>0</v>
      </c>
      <c r="F24" s="218">
        <f t="shared" si="0"/>
        <v>0</v>
      </c>
    </row>
    <row r="25" spans="1:6" ht="35.25" customHeight="1">
      <c r="A25" s="161" t="s">
        <v>199</v>
      </c>
      <c r="B25" s="163" t="s">
        <v>379</v>
      </c>
      <c r="C25" s="18"/>
      <c r="D25" s="139">
        <f t="shared" si="2"/>
        <v>1754345</v>
      </c>
      <c r="E25" s="150">
        <f t="shared" si="2"/>
        <v>0</v>
      </c>
      <c r="F25" s="218">
        <f t="shared" si="0"/>
        <v>0</v>
      </c>
    </row>
    <row r="26" spans="1:6" ht="18" customHeight="1">
      <c r="A26" s="120" t="s">
        <v>92</v>
      </c>
      <c r="B26" s="149"/>
      <c r="C26" s="85">
        <v>300</v>
      </c>
      <c r="D26" s="74">
        <v>1754345</v>
      </c>
      <c r="E26" s="150">
        <v>0</v>
      </c>
      <c r="F26" s="219">
        <f t="shared" si="0"/>
        <v>0</v>
      </c>
    </row>
    <row r="27" spans="1:6" ht="46.9" customHeight="1">
      <c r="A27" s="86" t="s">
        <v>278</v>
      </c>
      <c r="B27" s="101" t="s">
        <v>201</v>
      </c>
      <c r="C27" s="18"/>
      <c r="D27" s="94">
        <f t="shared" ref="D27:E29" si="3">D28</f>
        <v>1661000</v>
      </c>
      <c r="E27" s="94">
        <f t="shared" si="3"/>
        <v>11481.2</v>
      </c>
      <c r="F27" s="218">
        <f t="shared" si="0"/>
        <v>0.69122215532811571</v>
      </c>
    </row>
    <row r="28" spans="1:6" ht="61.9" customHeight="1">
      <c r="A28" s="92" t="s">
        <v>268</v>
      </c>
      <c r="B28" s="101" t="s">
        <v>202</v>
      </c>
      <c r="C28" s="18"/>
      <c r="D28" s="94">
        <f>D29+D31</f>
        <v>1661000</v>
      </c>
      <c r="E28" s="94">
        <f>E29+E31</f>
        <v>11481.2</v>
      </c>
      <c r="F28" s="218">
        <f t="shared" si="0"/>
        <v>0.69122215532811571</v>
      </c>
    </row>
    <row r="29" spans="1:6" ht="46.15" customHeight="1">
      <c r="A29" s="161" t="s">
        <v>203</v>
      </c>
      <c r="B29" s="163" t="s">
        <v>204</v>
      </c>
      <c r="C29" s="18"/>
      <c r="D29" s="94">
        <f t="shared" si="3"/>
        <v>650000</v>
      </c>
      <c r="E29" s="94">
        <f t="shared" si="3"/>
        <v>4592.49</v>
      </c>
      <c r="F29" s="218">
        <f t="shared" si="0"/>
        <v>0.70653692307692306</v>
      </c>
    </row>
    <row r="30" spans="1:6" ht="17.25" customHeight="1">
      <c r="A30" s="120" t="s">
        <v>92</v>
      </c>
      <c r="B30" s="149"/>
      <c r="C30" s="85">
        <v>300</v>
      </c>
      <c r="D30" s="150">
        <v>650000</v>
      </c>
      <c r="E30" s="150">
        <v>4592.49</v>
      </c>
      <c r="F30" s="219">
        <f t="shared" si="0"/>
        <v>0.70653692307692306</v>
      </c>
    </row>
    <row r="31" spans="1:6" ht="47.45" customHeight="1">
      <c r="A31" s="161" t="s">
        <v>471</v>
      </c>
      <c r="B31" s="163" t="s">
        <v>470</v>
      </c>
      <c r="C31" s="85"/>
      <c r="D31" s="94">
        <f>D32</f>
        <v>1011000</v>
      </c>
      <c r="E31" s="94">
        <f>E32</f>
        <v>6888.71</v>
      </c>
      <c r="F31" s="218">
        <f t="shared" si="0"/>
        <v>0.68137586547972306</v>
      </c>
    </row>
    <row r="32" spans="1:6" ht="17.25" customHeight="1">
      <c r="A32" s="120" t="s">
        <v>92</v>
      </c>
      <c r="B32" s="149"/>
      <c r="C32" s="85">
        <v>300</v>
      </c>
      <c r="D32" s="150">
        <v>1011000</v>
      </c>
      <c r="E32" s="150">
        <v>6888.71</v>
      </c>
      <c r="F32" s="219">
        <f t="shared" si="0"/>
        <v>0.68137586547972306</v>
      </c>
    </row>
    <row r="33" spans="1:6" ht="49.15" customHeight="1">
      <c r="A33" s="102" t="s">
        <v>243</v>
      </c>
      <c r="B33" s="182" t="s">
        <v>151</v>
      </c>
      <c r="C33" s="99"/>
      <c r="D33" s="127">
        <f t="shared" ref="D33:E35" si="4">D34</f>
        <v>1000000</v>
      </c>
      <c r="E33" s="218">
        <f t="shared" si="4"/>
        <v>0</v>
      </c>
      <c r="F33" s="218">
        <f t="shared" si="0"/>
        <v>0</v>
      </c>
    </row>
    <row r="34" spans="1:6" ht="34.15" customHeight="1">
      <c r="A34" s="102" t="s">
        <v>153</v>
      </c>
      <c r="B34" s="182" t="s">
        <v>152</v>
      </c>
      <c r="C34" s="99"/>
      <c r="D34" s="127">
        <f t="shared" si="4"/>
        <v>1000000</v>
      </c>
      <c r="E34" s="218">
        <f t="shared" si="4"/>
        <v>0</v>
      </c>
      <c r="F34" s="218">
        <f t="shared" si="0"/>
        <v>0</v>
      </c>
    </row>
    <row r="35" spans="1:6" ht="43.9" customHeight="1">
      <c r="A35" s="189" t="s">
        <v>381</v>
      </c>
      <c r="B35" s="183" t="s">
        <v>380</v>
      </c>
      <c r="C35" s="99"/>
      <c r="D35" s="127">
        <f t="shared" si="4"/>
        <v>1000000</v>
      </c>
      <c r="E35" s="218">
        <f t="shared" si="4"/>
        <v>0</v>
      </c>
      <c r="F35" s="218">
        <f t="shared" si="0"/>
        <v>0</v>
      </c>
    </row>
    <row r="36" spans="1:6" ht="49.9" customHeight="1">
      <c r="A36" s="256" t="s">
        <v>93</v>
      </c>
      <c r="B36" s="205"/>
      <c r="C36" s="134">
        <v>400</v>
      </c>
      <c r="D36" s="129">
        <v>1000000</v>
      </c>
      <c r="E36" s="150">
        <v>0</v>
      </c>
      <c r="F36" s="150">
        <f t="shared" si="0"/>
        <v>0</v>
      </c>
    </row>
    <row r="37" spans="1:6" ht="63.6" customHeight="1">
      <c r="A37" s="67" t="s">
        <v>77</v>
      </c>
      <c r="B37" s="97" t="s">
        <v>244</v>
      </c>
      <c r="C37" s="18"/>
      <c r="D37" s="93">
        <f>D38+D42</f>
        <v>900000</v>
      </c>
      <c r="E37" s="93">
        <f>E38+E42</f>
        <v>33244.300000000003</v>
      </c>
      <c r="F37" s="220">
        <f t="shared" si="0"/>
        <v>3.6938111111111116</v>
      </c>
    </row>
    <row r="38" spans="1:6" ht="49.9" customHeight="1">
      <c r="A38" s="81" t="s">
        <v>259</v>
      </c>
      <c r="B38" s="96" t="s">
        <v>134</v>
      </c>
      <c r="C38" s="18"/>
      <c r="D38" s="94">
        <f t="shared" ref="D38:E40" si="5">D39</f>
        <v>750000</v>
      </c>
      <c r="E38" s="94">
        <f t="shared" si="5"/>
        <v>0</v>
      </c>
      <c r="F38" s="218">
        <f t="shared" si="0"/>
        <v>0</v>
      </c>
    </row>
    <row r="39" spans="1:6" ht="33" customHeight="1">
      <c r="A39" s="81" t="s">
        <v>137</v>
      </c>
      <c r="B39" s="96" t="s">
        <v>138</v>
      </c>
      <c r="C39" s="18"/>
      <c r="D39" s="94">
        <f t="shared" si="5"/>
        <v>750000</v>
      </c>
      <c r="E39" s="94">
        <f t="shared" si="5"/>
        <v>0</v>
      </c>
      <c r="F39" s="218">
        <f t="shared" si="0"/>
        <v>0</v>
      </c>
    </row>
    <row r="40" spans="1:6" ht="16.5" customHeight="1">
      <c r="A40" s="161" t="s">
        <v>136</v>
      </c>
      <c r="B40" s="180" t="s">
        <v>135</v>
      </c>
      <c r="C40" s="18"/>
      <c r="D40" s="94">
        <f t="shared" si="5"/>
        <v>750000</v>
      </c>
      <c r="E40" s="94">
        <f t="shared" si="5"/>
        <v>0</v>
      </c>
      <c r="F40" s="218">
        <f t="shared" si="0"/>
        <v>0</v>
      </c>
    </row>
    <row r="41" spans="1:6" ht="33" customHeight="1">
      <c r="A41" s="72" t="s">
        <v>87</v>
      </c>
      <c r="B41" s="149"/>
      <c r="C41" s="19">
        <v>200</v>
      </c>
      <c r="D41" s="129">
        <v>750000</v>
      </c>
      <c r="E41" s="94">
        <v>0</v>
      </c>
      <c r="F41" s="219">
        <f t="shared" si="0"/>
        <v>0</v>
      </c>
    </row>
    <row r="42" spans="1:6" ht="33" customHeight="1">
      <c r="A42" s="98" t="s">
        <v>78</v>
      </c>
      <c r="B42" s="96" t="s">
        <v>160</v>
      </c>
      <c r="C42" s="18"/>
      <c r="D42" s="94">
        <f>D44</f>
        <v>150000</v>
      </c>
      <c r="E42" s="94">
        <f>E44</f>
        <v>33244.300000000003</v>
      </c>
      <c r="F42" s="218">
        <f t="shared" si="0"/>
        <v>22.16286666666667</v>
      </c>
    </row>
    <row r="43" spans="1:6" ht="17.25" customHeight="1">
      <c r="A43" s="98" t="s">
        <v>161</v>
      </c>
      <c r="B43" s="96" t="s">
        <v>323</v>
      </c>
      <c r="C43" s="18"/>
      <c r="D43" s="94">
        <f>D44</f>
        <v>150000</v>
      </c>
      <c r="E43" s="94">
        <f>E44</f>
        <v>33244.300000000003</v>
      </c>
      <c r="F43" s="218">
        <f t="shared" si="0"/>
        <v>22.16286666666667</v>
      </c>
    </row>
    <row r="44" spans="1:6" ht="30" customHeight="1">
      <c r="A44" s="98" t="s">
        <v>163</v>
      </c>
      <c r="B44" s="96" t="s">
        <v>322</v>
      </c>
      <c r="C44" s="18"/>
      <c r="D44" s="94">
        <f>D45</f>
        <v>150000</v>
      </c>
      <c r="E44" s="94">
        <f>E45</f>
        <v>33244.300000000003</v>
      </c>
      <c r="F44" s="218">
        <f t="shared" si="0"/>
        <v>22.16286666666667</v>
      </c>
    </row>
    <row r="45" spans="1:6" ht="32.450000000000003" customHeight="1">
      <c r="A45" s="72" t="s">
        <v>87</v>
      </c>
      <c r="B45" s="151"/>
      <c r="C45" s="19">
        <v>200</v>
      </c>
      <c r="D45" s="146">
        <v>150000</v>
      </c>
      <c r="E45" s="146">
        <v>33244.300000000003</v>
      </c>
      <c r="F45" s="219">
        <f t="shared" si="0"/>
        <v>22.16286666666667</v>
      </c>
    </row>
    <row r="46" spans="1:6" ht="31.5">
      <c r="A46" s="67" t="s">
        <v>103</v>
      </c>
      <c r="B46" s="100" t="s">
        <v>186</v>
      </c>
      <c r="C46" s="18"/>
      <c r="D46" s="93">
        <f>D47+D53</f>
        <v>6893332</v>
      </c>
      <c r="E46" s="93">
        <f>E47+E53</f>
        <v>3423333</v>
      </c>
      <c r="F46" s="220">
        <f t="shared" ref="F46:F70" si="6">E46/D46*100</f>
        <v>49.661513474180559</v>
      </c>
    </row>
    <row r="47" spans="1:6" ht="64.150000000000006" customHeight="1">
      <c r="A47" s="168" t="s">
        <v>325</v>
      </c>
      <c r="B47" s="163" t="s">
        <v>190</v>
      </c>
      <c r="C47" s="18"/>
      <c r="D47" s="94">
        <f>D48</f>
        <v>6713332</v>
      </c>
      <c r="E47" s="94">
        <f>E48</f>
        <v>3373333</v>
      </c>
      <c r="F47" s="218">
        <f t="shared" si="6"/>
        <v>50.248267179397658</v>
      </c>
    </row>
    <row r="48" spans="1:6" ht="20.45" customHeight="1">
      <c r="A48" s="161" t="s">
        <v>191</v>
      </c>
      <c r="B48" s="163" t="s">
        <v>187</v>
      </c>
      <c r="C48" s="18"/>
      <c r="D48" s="94">
        <f>D49+D51</f>
        <v>6713332</v>
      </c>
      <c r="E48" s="94">
        <f>E49+E51</f>
        <v>3373333</v>
      </c>
      <c r="F48" s="218">
        <f t="shared" si="6"/>
        <v>50.248267179397658</v>
      </c>
    </row>
    <row r="49" spans="1:6" ht="90.6" customHeight="1">
      <c r="A49" s="176" t="s">
        <v>326</v>
      </c>
      <c r="B49" s="163" t="s">
        <v>188</v>
      </c>
      <c r="C49" s="270"/>
      <c r="D49" s="94">
        <f>D50</f>
        <v>6450000</v>
      </c>
      <c r="E49" s="94">
        <f>E50</f>
        <v>3110001</v>
      </c>
      <c r="F49" s="218">
        <f t="shared" si="6"/>
        <v>48.217069767441863</v>
      </c>
    </row>
    <row r="50" spans="1:6" ht="20.45" customHeight="1">
      <c r="A50" s="72" t="s">
        <v>90</v>
      </c>
      <c r="B50" s="163"/>
      <c r="C50" s="270">
        <v>500</v>
      </c>
      <c r="D50" s="146">
        <v>6450000</v>
      </c>
      <c r="E50" s="146">
        <v>3110001</v>
      </c>
      <c r="F50" s="218">
        <f t="shared" si="6"/>
        <v>48.217069767441863</v>
      </c>
    </row>
    <row r="51" spans="1:6" ht="34.9" customHeight="1">
      <c r="A51" s="80" t="s">
        <v>383</v>
      </c>
      <c r="B51" s="258" t="s">
        <v>382</v>
      </c>
      <c r="C51" s="19"/>
      <c r="D51" s="94">
        <f>D52</f>
        <v>263332</v>
      </c>
      <c r="E51" s="94">
        <f>E52</f>
        <v>263332</v>
      </c>
      <c r="F51" s="218">
        <f t="shared" si="6"/>
        <v>100</v>
      </c>
    </row>
    <row r="52" spans="1:6" ht="34.9" customHeight="1">
      <c r="A52" s="72" t="s">
        <v>90</v>
      </c>
      <c r="B52" s="149"/>
      <c r="C52" s="19">
        <v>500</v>
      </c>
      <c r="D52" s="146">
        <v>263332</v>
      </c>
      <c r="E52" s="146">
        <v>263332</v>
      </c>
      <c r="F52" s="219">
        <f t="shared" si="6"/>
        <v>100</v>
      </c>
    </row>
    <row r="53" spans="1:6" ht="31.9" customHeight="1">
      <c r="A53" s="176" t="s">
        <v>84</v>
      </c>
      <c r="B53" s="163" t="s">
        <v>189</v>
      </c>
      <c r="C53" s="19"/>
      <c r="D53" s="94">
        <f>D55</f>
        <v>180000</v>
      </c>
      <c r="E53" s="94">
        <f>E55</f>
        <v>50000</v>
      </c>
      <c r="F53" s="218">
        <f t="shared" si="6"/>
        <v>27.777777777777779</v>
      </c>
    </row>
    <row r="54" spans="1:6" ht="18" customHeight="1">
      <c r="A54" s="176" t="s">
        <v>193</v>
      </c>
      <c r="B54" s="163" t="s">
        <v>192</v>
      </c>
      <c r="C54" s="19"/>
      <c r="D54" s="94">
        <f>D55</f>
        <v>180000</v>
      </c>
      <c r="E54" s="94">
        <f>E55</f>
        <v>50000</v>
      </c>
      <c r="F54" s="218">
        <f t="shared" si="6"/>
        <v>27.777777777777779</v>
      </c>
    </row>
    <row r="55" spans="1:6" ht="31.5">
      <c r="A55" s="176" t="s">
        <v>195</v>
      </c>
      <c r="B55" s="163" t="s">
        <v>194</v>
      </c>
      <c r="C55" s="18"/>
      <c r="D55" s="94">
        <f>D56</f>
        <v>180000</v>
      </c>
      <c r="E55" s="94">
        <f>E56</f>
        <v>50000</v>
      </c>
      <c r="F55" s="218">
        <f t="shared" si="6"/>
        <v>27.777777777777779</v>
      </c>
    </row>
    <row r="56" spans="1:6" ht="15.75">
      <c r="A56" s="72" t="s">
        <v>90</v>
      </c>
      <c r="B56" s="163"/>
      <c r="C56" s="270">
        <v>500</v>
      </c>
      <c r="D56" s="146">
        <v>180000</v>
      </c>
      <c r="E56" s="146">
        <v>50000</v>
      </c>
      <c r="F56" s="218">
        <f t="shared" si="6"/>
        <v>27.777777777777779</v>
      </c>
    </row>
    <row r="57" spans="1:6" ht="33.6" customHeight="1">
      <c r="A57" s="67" t="s">
        <v>83</v>
      </c>
      <c r="B57" s="100" t="s">
        <v>206</v>
      </c>
      <c r="C57" s="174"/>
      <c r="D57" s="93">
        <f>D58+D65</f>
        <v>420000</v>
      </c>
      <c r="E57" s="93">
        <f>E58+E65</f>
        <v>207600</v>
      </c>
      <c r="F57" s="220">
        <f t="shared" si="6"/>
        <v>49.428571428571431</v>
      </c>
    </row>
    <row r="58" spans="1:6" ht="36.6" customHeight="1">
      <c r="A58" s="176" t="s">
        <v>205</v>
      </c>
      <c r="B58" s="163" t="s">
        <v>208</v>
      </c>
      <c r="C58" s="174"/>
      <c r="D58" s="94">
        <f>D59+D62</f>
        <v>200000</v>
      </c>
      <c r="E58" s="94">
        <f>E59+E62</f>
        <v>97600</v>
      </c>
      <c r="F58" s="218">
        <f t="shared" si="6"/>
        <v>48.8</v>
      </c>
    </row>
    <row r="59" spans="1:6" ht="31.5">
      <c r="A59" s="176" t="s">
        <v>290</v>
      </c>
      <c r="B59" s="163" t="s">
        <v>207</v>
      </c>
      <c r="C59" s="174"/>
      <c r="D59" s="94">
        <f>D60</f>
        <v>115000</v>
      </c>
      <c r="E59" s="94">
        <f>E60</f>
        <v>77600</v>
      </c>
      <c r="F59" s="218">
        <f t="shared" si="6"/>
        <v>67.478260869565219</v>
      </c>
    </row>
    <row r="60" spans="1:6" ht="17.45" customHeight="1">
      <c r="A60" s="176" t="s">
        <v>209</v>
      </c>
      <c r="B60" s="163" t="s">
        <v>210</v>
      </c>
      <c r="C60" s="174"/>
      <c r="D60" s="94">
        <f>D61</f>
        <v>115000</v>
      </c>
      <c r="E60" s="94">
        <f>E61</f>
        <v>77600</v>
      </c>
      <c r="F60" s="218">
        <f t="shared" si="6"/>
        <v>67.478260869565219</v>
      </c>
    </row>
    <row r="61" spans="1:6" ht="33.6" customHeight="1">
      <c r="A61" s="72" t="s">
        <v>87</v>
      </c>
      <c r="B61" s="149"/>
      <c r="C61" s="19">
        <v>200</v>
      </c>
      <c r="D61" s="146">
        <v>115000</v>
      </c>
      <c r="E61" s="146">
        <v>77600</v>
      </c>
      <c r="F61" s="219">
        <f t="shared" si="6"/>
        <v>67.478260869565219</v>
      </c>
    </row>
    <row r="62" spans="1:6" ht="17.45" customHeight="1">
      <c r="A62" s="80" t="s">
        <v>211</v>
      </c>
      <c r="B62" s="163" t="s">
        <v>212</v>
      </c>
      <c r="C62" s="133"/>
      <c r="D62" s="127">
        <f>D63</f>
        <v>85000</v>
      </c>
      <c r="E62" s="127">
        <f>E63</f>
        <v>20000</v>
      </c>
      <c r="F62" s="218">
        <f t="shared" si="6"/>
        <v>23.52941176470588</v>
      </c>
    </row>
    <row r="63" spans="1:6" ht="19.149999999999999" customHeight="1">
      <c r="A63" s="176" t="s">
        <v>209</v>
      </c>
      <c r="B63" s="163" t="s">
        <v>213</v>
      </c>
      <c r="C63" s="164"/>
      <c r="D63" s="127">
        <f>D64</f>
        <v>85000</v>
      </c>
      <c r="E63" s="127">
        <f>E64</f>
        <v>20000</v>
      </c>
      <c r="F63" s="218">
        <f t="shared" si="6"/>
        <v>23.52941176470588</v>
      </c>
    </row>
    <row r="64" spans="1:6" ht="31.9" customHeight="1">
      <c r="A64" s="72" t="s">
        <v>87</v>
      </c>
      <c r="B64" s="71"/>
      <c r="C64" s="164">
        <v>200</v>
      </c>
      <c r="D64" s="129">
        <v>85000</v>
      </c>
      <c r="E64" s="129">
        <v>20000</v>
      </c>
      <c r="F64" s="219">
        <f t="shared" si="6"/>
        <v>23.52941176470588</v>
      </c>
    </row>
    <row r="65" spans="1:6" ht="31.9" customHeight="1">
      <c r="A65" s="176" t="s">
        <v>385</v>
      </c>
      <c r="B65" s="71" t="s">
        <v>384</v>
      </c>
      <c r="C65" s="164"/>
      <c r="D65" s="129">
        <f t="shared" ref="D65:E67" si="7">D66</f>
        <v>220000</v>
      </c>
      <c r="E65" s="146">
        <f t="shared" si="7"/>
        <v>110000</v>
      </c>
      <c r="F65" s="219">
        <f t="shared" si="6"/>
        <v>50</v>
      </c>
    </row>
    <row r="66" spans="1:6" ht="31.9" customHeight="1">
      <c r="A66" s="176" t="s">
        <v>388</v>
      </c>
      <c r="B66" s="71" t="s">
        <v>387</v>
      </c>
      <c r="C66" s="164"/>
      <c r="D66" s="129">
        <f t="shared" si="7"/>
        <v>220000</v>
      </c>
      <c r="E66" s="146">
        <f t="shared" si="7"/>
        <v>110000</v>
      </c>
      <c r="F66" s="219">
        <f t="shared" si="6"/>
        <v>50</v>
      </c>
    </row>
    <row r="67" spans="1:6" ht="31.9" customHeight="1">
      <c r="A67" s="176" t="s">
        <v>389</v>
      </c>
      <c r="B67" s="71" t="s">
        <v>386</v>
      </c>
      <c r="C67" s="164"/>
      <c r="D67" s="129">
        <f t="shared" si="7"/>
        <v>220000</v>
      </c>
      <c r="E67" s="146">
        <f t="shared" si="7"/>
        <v>110000</v>
      </c>
      <c r="F67" s="219">
        <f t="shared" si="6"/>
        <v>50</v>
      </c>
    </row>
    <row r="68" spans="1:6" ht="36" customHeight="1">
      <c r="A68" s="72" t="s">
        <v>91</v>
      </c>
      <c r="B68" s="71"/>
      <c r="C68" s="164">
        <v>600</v>
      </c>
      <c r="D68" s="129">
        <v>220000</v>
      </c>
      <c r="E68" s="146">
        <v>110000</v>
      </c>
      <c r="F68" s="219">
        <f t="shared" si="6"/>
        <v>50</v>
      </c>
    </row>
    <row r="69" spans="1:6" ht="33" customHeight="1">
      <c r="A69" s="67" t="s">
        <v>279</v>
      </c>
      <c r="B69" s="100" t="s">
        <v>154</v>
      </c>
      <c r="C69" s="18"/>
      <c r="D69" s="140">
        <f>D70+D76+D91+D83+D87+D98</f>
        <v>31963748.780000001</v>
      </c>
      <c r="E69" s="140">
        <f>E70+E76+E91+E83+E87+E98</f>
        <v>10861247.26</v>
      </c>
      <c r="F69" s="220">
        <f t="shared" si="6"/>
        <v>33.979891829196134</v>
      </c>
    </row>
    <row r="70" spans="1:6" ht="31.5">
      <c r="A70" s="176" t="s">
        <v>102</v>
      </c>
      <c r="B70" s="163" t="s">
        <v>229</v>
      </c>
      <c r="C70" s="18"/>
      <c r="D70" s="138">
        <f>D72</f>
        <v>6000000</v>
      </c>
      <c r="E70" s="138">
        <f>E72</f>
        <v>2923947.6500000004</v>
      </c>
      <c r="F70" s="218">
        <f t="shared" si="6"/>
        <v>48.732460833333342</v>
      </c>
    </row>
    <row r="71" spans="1:6" ht="47.25">
      <c r="A71" s="176" t="s">
        <v>232</v>
      </c>
      <c r="B71" s="163" t="s">
        <v>231</v>
      </c>
      <c r="C71" s="18"/>
      <c r="D71" s="138">
        <f>D72</f>
        <v>6000000</v>
      </c>
      <c r="E71" s="138">
        <f>E72</f>
        <v>2923947.6500000004</v>
      </c>
      <c r="F71" s="218">
        <f t="shared" ref="F71:F103" si="8">E71/D71*100</f>
        <v>48.732460833333342</v>
      </c>
    </row>
    <row r="72" spans="1:6" ht="33" customHeight="1">
      <c r="A72" s="176" t="s">
        <v>104</v>
      </c>
      <c r="B72" s="163" t="s">
        <v>230</v>
      </c>
      <c r="C72" s="18"/>
      <c r="D72" s="138">
        <f>D73+D74+D75</f>
        <v>6000000</v>
      </c>
      <c r="E72" s="138">
        <f>E73+E74+E75</f>
        <v>2923947.6500000004</v>
      </c>
      <c r="F72" s="218">
        <f t="shared" si="8"/>
        <v>48.732460833333342</v>
      </c>
    </row>
    <row r="73" spans="1:6" ht="63" customHeight="1">
      <c r="A73" s="135" t="s">
        <v>88</v>
      </c>
      <c r="B73" s="100"/>
      <c r="C73" s="136">
        <v>100</v>
      </c>
      <c r="D73" s="152">
        <v>5265000</v>
      </c>
      <c r="E73" s="152">
        <v>2708971.39</v>
      </c>
      <c r="F73" s="219">
        <f t="shared" si="8"/>
        <v>51.452448053181385</v>
      </c>
    </row>
    <row r="74" spans="1:6" ht="31.9" customHeight="1">
      <c r="A74" s="72" t="s">
        <v>87</v>
      </c>
      <c r="B74" s="100"/>
      <c r="C74" s="128">
        <v>200</v>
      </c>
      <c r="D74" s="152">
        <v>730950</v>
      </c>
      <c r="E74" s="152">
        <v>213707.64</v>
      </c>
      <c r="F74" s="219">
        <f t="shared" si="8"/>
        <v>29.23697106505233</v>
      </c>
    </row>
    <row r="75" spans="1:6" ht="18" customHeight="1">
      <c r="A75" s="72" t="s">
        <v>89</v>
      </c>
      <c r="B75" s="100"/>
      <c r="C75" s="136">
        <v>800</v>
      </c>
      <c r="D75" s="152">
        <v>4050</v>
      </c>
      <c r="E75" s="152">
        <v>1268.6199999999999</v>
      </c>
      <c r="F75" s="219">
        <f t="shared" si="8"/>
        <v>31.323950617283948</v>
      </c>
    </row>
    <row r="76" spans="1:6" ht="31.5">
      <c r="A76" s="176" t="s">
        <v>220</v>
      </c>
      <c r="B76" s="163" t="s">
        <v>221</v>
      </c>
      <c r="C76" s="75"/>
      <c r="D76" s="127">
        <f>D77+D80</f>
        <v>19975748.780000001</v>
      </c>
      <c r="E76" s="127">
        <f>E77+E80</f>
        <v>6168403.1799999997</v>
      </c>
      <c r="F76" s="218">
        <f t="shared" si="8"/>
        <v>30.87945912783951</v>
      </c>
    </row>
    <row r="77" spans="1:6" ht="49.9" customHeight="1">
      <c r="A77" s="184" t="s">
        <v>246</v>
      </c>
      <c r="B77" s="163" t="s">
        <v>222</v>
      </c>
      <c r="C77" s="75"/>
      <c r="D77" s="127">
        <f>D78</f>
        <v>5125748.78</v>
      </c>
      <c r="E77" s="127">
        <f>E78</f>
        <v>602321.34</v>
      </c>
      <c r="F77" s="218">
        <f t="shared" si="8"/>
        <v>11.750894666359359</v>
      </c>
    </row>
    <row r="78" spans="1:6" ht="15.75">
      <c r="A78" s="175" t="s">
        <v>224</v>
      </c>
      <c r="B78" s="163" t="s">
        <v>223</v>
      </c>
      <c r="C78" s="75"/>
      <c r="D78" s="127">
        <f>D79</f>
        <v>5125748.78</v>
      </c>
      <c r="E78" s="127">
        <f>E79</f>
        <v>602321.34</v>
      </c>
      <c r="F78" s="218">
        <f t="shared" si="8"/>
        <v>11.750894666359359</v>
      </c>
    </row>
    <row r="79" spans="1:6" ht="31.9" customHeight="1">
      <c r="A79" s="72" t="s">
        <v>87</v>
      </c>
      <c r="B79" s="71"/>
      <c r="C79" s="164">
        <v>200</v>
      </c>
      <c r="D79" s="129">
        <v>5125748.78</v>
      </c>
      <c r="E79" s="129">
        <v>602321.34</v>
      </c>
      <c r="F79" s="219">
        <f t="shared" si="8"/>
        <v>11.750894666359359</v>
      </c>
    </row>
    <row r="80" spans="1:6" ht="31.15" customHeight="1">
      <c r="A80" s="181" t="s">
        <v>226</v>
      </c>
      <c r="B80" s="163" t="s">
        <v>225</v>
      </c>
      <c r="C80" s="164"/>
      <c r="D80" s="127">
        <f>D81</f>
        <v>14850000</v>
      </c>
      <c r="E80" s="127">
        <f>E81</f>
        <v>5566081.8399999999</v>
      </c>
      <c r="F80" s="218">
        <f t="shared" si="8"/>
        <v>37.482032592592589</v>
      </c>
    </row>
    <row r="81" spans="1:6" ht="18.600000000000001" customHeight="1">
      <c r="A81" s="161" t="s">
        <v>228</v>
      </c>
      <c r="B81" s="163" t="s">
        <v>227</v>
      </c>
      <c r="C81" s="118"/>
      <c r="D81" s="127">
        <f>D82</f>
        <v>14850000</v>
      </c>
      <c r="E81" s="127">
        <f>E82</f>
        <v>5566081.8399999999</v>
      </c>
      <c r="F81" s="218">
        <f t="shared" si="8"/>
        <v>37.482032592592589</v>
      </c>
    </row>
    <row r="82" spans="1:6" ht="32.450000000000003" customHeight="1">
      <c r="A82" s="72" t="s">
        <v>87</v>
      </c>
      <c r="B82" s="71"/>
      <c r="C82" s="164">
        <v>200</v>
      </c>
      <c r="D82" s="129">
        <v>14850000</v>
      </c>
      <c r="E82" s="129">
        <v>5566081.8399999999</v>
      </c>
      <c r="F82" s="219">
        <f t="shared" si="8"/>
        <v>37.482032592592589</v>
      </c>
    </row>
    <row r="83" spans="1:6" ht="33.6" customHeight="1">
      <c r="A83" s="176" t="s">
        <v>101</v>
      </c>
      <c r="B83" s="178" t="s">
        <v>172</v>
      </c>
      <c r="C83" s="165"/>
      <c r="D83" s="127">
        <f t="shared" ref="D83:E85" si="9">D84</f>
        <v>900000</v>
      </c>
      <c r="E83" s="146">
        <f t="shared" si="9"/>
        <v>0</v>
      </c>
      <c r="F83" s="218">
        <f t="shared" si="8"/>
        <v>0</v>
      </c>
    </row>
    <row r="84" spans="1:6" ht="15.75">
      <c r="A84" s="176" t="s">
        <v>175</v>
      </c>
      <c r="B84" s="178" t="s">
        <v>173</v>
      </c>
      <c r="C84" s="165"/>
      <c r="D84" s="127">
        <f t="shared" si="9"/>
        <v>900000</v>
      </c>
      <c r="E84" s="146">
        <f t="shared" si="9"/>
        <v>0</v>
      </c>
      <c r="F84" s="218">
        <f t="shared" si="8"/>
        <v>0</v>
      </c>
    </row>
    <row r="85" spans="1:6" ht="15.75">
      <c r="A85" s="176" t="s">
        <v>159</v>
      </c>
      <c r="B85" s="178" t="s">
        <v>174</v>
      </c>
      <c r="C85" s="165"/>
      <c r="D85" s="127">
        <f t="shared" si="9"/>
        <v>900000</v>
      </c>
      <c r="E85" s="146">
        <f t="shared" si="9"/>
        <v>0</v>
      </c>
      <c r="F85" s="218">
        <f t="shared" si="8"/>
        <v>0</v>
      </c>
    </row>
    <row r="86" spans="1:6" ht="31.5">
      <c r="A86" s="72" t="s">
        <v>87</v>
      </c>
      <c r="B86" s="71"/>
      <c r="C86" s="164">
        <v>200</v>
      </c>
      <c r="D86" s="129">
        <v>900000</v>
      </c>
      <c r="E86" s="146">
        <v>0</v>
      </c>
      <c r="F86" s="219">
        <f t="shared" si="8"/>
        <v>0</v>
      </c>
    </row>
    <row r="87" spans="1:6" ht="31.5">
      <c r="A87" s="176" t="s">
        <v>391</v>
      </c>
      <c r="B87" s="71" t="s">
        <v>390</v>
      </c>
      <c r="C87" s="134"/>
      <c r="D87" s="127">
        <f t="shared" ref="D87:E89" si="10">D88</f>
        <v>200000</v>
      </c>
      <c r="E87" s="94">
        <f t="shared" si="10"/>
        <v>88865.77</v>
      </c>
      <c r="F87" s="219">
        <f t="shared" si="8"/>
        <v>44.432884999999999</v>
      </c>
    </row>
    <row r="88" spans="1:6" ht="15.75">
      <c r="A88" s="176" t="s">
        <v>393</v>
      </c>
      <c r="B88" s="71" t="s">
        <v>392</v>
      </c>
      <c r="C88" s="134"/>
      <c r="D88" s="127">
        <f t="shared" si="10"/>
        <v>200000</v>
      </c>
      <c r="E88" s="94">
        <f t="shared" si="10"/>
        <v>88865.77</v>
      </c>
      <c r="F88" s="219">
        <f t="shared" si="8"/>
        <v>44.432884999999999</v>
      </c>
    </row>
    <row r="89" spans="1:6" ht="15.75">
      <c r="A89" s="176" t="s">
        <v>395</v>
      </c>
      <c r="B89" s="71" t="s">
        <v>394</v>
      </c>
      <c r="C89" s="134"/>
      <c r="D89" s="127">
        <f t="shared" si="10"/>
        <v>200000</v>
      </c>
      <c r="E89" s="94">
        <f t="shared" si="10"/>
        <v>88865.77</v>
      </c>
      <c r="F89" s="219">
        <f t="shared" si="8"/>
        <v>44.432884999999999</v>
      </c>
    </row>
    <row r="90" spans="1:6" ht="31.5">
      <c r="A90" s="72" t="s">
        <v>87</v>
      </c>
      <c r="B90" s="71"/>
      <c r="C90" s="134">
        <v>200</v>
      </c>
      <c r="D90" s="129">
        <v>200000</v>
      </c>
      <c r="E90" s="146">
        <v>88865.77</v>
      </c>
      <c r="F90" s="219">
        <f t="shared" si="8"/>
        <v>44.432884999999999</v>
      </c>
    </row>
    <row r="91" spans="1:6" ht="31.15" customHeight="1">
      <c r="A91" s="176" t="s">
        <v>117</v>
      </c>
      <c r="B91" s="163" t="s">
        <v>158</v>
      </c>
      <c r="C91" s="85"/>
      <c r="D91" s="127">
        <f>D93+D95</f>
        <v>2030000</v>
      </c>
      <c r="E91" s="127">
        <f>E93+E95</f>
        <v>491148.65</v>
      </c>
      <c r="F91" s="218">
        <f t="shared" si="8"/>
        <v>24.194514778325125</v>
      </c>
    </row>
    <row r="92" spans="1:6" ht="17.45" customHeight="1">
      <c r="A92" s="81" t="s">
        <v>155</v>
      </c>
      <c r="B92" s="163" t="s">
        <v>169</v>
      </c>
      <c r="C92" s="85"/>
      <c r="D92" s="127">
        <f>D93+D95</f>
        <v>2030000</v>
      </c>
      <c r="E92" s="127">
        <f>E93+E95</f>
        <v>491148.65</v>
      </c>
      <c r="F92" s="218">
        <f t="shared" si="8"/>
        <v>24.194514778325125</v>
      </c>
    </row>
    <row r="93" spans="1:6" ht="31.5">
      <c r="A93" s="161" t="s">
        <v>156</v>
      </c>
      <c r="B93" s="177" t="s">
        <v>170</v>
      </c>
      <c r="C93" s="85"/>
      <c r="D93" s="127">
        <f>D94</f>
        <v>1030000</v>
      </c>
      <c r="E93" s="127">
        <f>E94</f>
        <v>43455.72</v>
      </c>
      <c r="F93" s="218">
        <f t="shared" si="8"/>
        <v>4.2190019417475728</v>
      </c>
    </row>
    <row r="94" spans="1:6" ht="31.15" customHeight="1">
      <c r="A94" s="72" t="s">
        <v>87</v>
      </c>
      <c r="B94" s="71"/>
      <c r="C94" s="164">
        <v>200</v>
      </c>
      <c r="D94" s="129">
        <v>1030000</v>
      </c>
      <c r="E94" s="129">
        <v>43455.72</v>
      </c>
      <c r="F94" s="219">
        <f t="shared" si="8"/>
        <v>4.2190019417475728</v>
      </c>
    </row>
    <row r="95" spans="1:6" ht="47.45" customHeight="1">
      <c r="A95" s="168" t="s">
        <v>157</v>
      </c>
      <c r="B95" s="163" t="s">
        <v>171</v>
      </c>
      <c r="C95" s="85"/>
      <c r="D95" s="127">
        <f>D96+D97</f>
        <v>1000000</v>
      </c>
      <c r="E95" s="127">
        <f>E96+E97</f>
        <v>447692.93</v>
      </c>
      <c r="F95" s="218">
        <f t="shared" si="8"/>
        <v>44.769292999999998</v>
      </c>
    </row>
    <row r="96" spans="1:6" ht="31.9" customHeight="1">
      <c r="A96" s="72" t="s">
        <v>87</v>
      </c>
      <c r="B96" s="71"/>
      <c r="C96" s="164">
        <v>200</v>
      </c>
      <c r="D96" s="129">
        <v>998283.89</v>
      </c>
      <c r="E96" s="129">
        <v>445976.82</v>
      </c>
      <c r="F96" s="219">
        <f t="shared" si="8"/>
        <v>44.674348095510183</v>
      </c>
    </row>
    <row r="97" spans="1:6" ht="31.9" customHeight="1">
      <c r="A97" s="72" t="s">
        <v>89</v>
      </c>
      <c r="B97" s="71"/>
      <c r="C97" s="164">
        <v>800</v>
      </c>
      <c r="D97" s="129">
        <v>1716.11</v>
      </c>
      <c r="E97" s="129">
        <v>1716.11</v>
      </c>
      <c r="F97" s="219">
        <f t="shared" si="8"/>
        <v>100</v>
      </c>
    </row>
    <row r="98" spans="1:6" ht="49.15" customHeight="1">
      <c r="A98" s="168" t="s">
        <v>397</v>
      </c>
      <c r="B98" s="71" t="s">
        <v>396</v>
      </c>
      <c r="C98" s="164"/>
      <c r="D98" s="127">
        <f t="shared" ref="D98:E100" si="11">D99</f>
        <v>2858000</v>
      </c>
      <c r="E98" s="127">
        <f t="shared" si="11"/>
        <v>1188882.01</v>
      </c>
      <c r="F98" s="219">
        <f t="shared" si="8"/>
        <v>41.598390832750177</v>
      </c>
    </row>
    <row r="99" spans="1:6" ht="48" customHeight="1">
      <c r="A99" s="168" t="s">
        <v>399</v>
      </c>
      <c r="B99" s="71" t="s">
        <v>398</v>
      </c>
      <c r="C99" s="164"/>
      <c r="D99" s="127">
        <f t="shared" si="11"/>
        <v>2858000</v>
      </c>
      <c r="E99" s="127">
        <f t="shared" si="11"/>
        <v>1188882.01</v>
      </c>
      <c r="F99" s="219">
        <f t="shared" si="8"/>
        <v>41.598390832750177</v>
      </c>
    </row>
    <row r="100" spans="1:6" ht="46.15" customHeight="1">
      <c r="A100" s="168" t="s">
        <v>401</v>
      </c>
      <c r="B100" s="71" t="s">
        <v>400</v>
      </c>
      <c r="C100" s="164"/>
      <c r="D100" s="127">
        <f t="shared" si="11"/>
        <v>2858000</v>
      </c>
      <c r="E100" s="127">
        <f t="shared" si="11"/>
        <v>1188882.01</v>
      </c>
      <c r="F100" s="219">
        <f t="shared" si="8"/>
        <v>41.598390832750177</v>
      </c>
    </row>
    <row r="101" spans="1:6" ht="21.6" customHeight="1">
      <c r="A101" s="72" t="s">
        <v>89</v>
      </c>
      <c r="B101" s="71"/>
      <c r="C101" s="164">
        <v>800</v>
      </c>
      <c r="D101" s="129">
        <v>2858000</v>
      </c>
      <c r="E101" s="129">
        <v>1188882.01</v>
      </c>
      <c r="F101" s="219">
        <f t="shared" si="8"/>
        <v>41.598390832750177</v>
      </c>
    </row>
    <row r="102" spans="1:6" ht="48" customHeight="1">
      <c r="A102" s="67" t="s">
        <v>81</v>
      </c>
      <c r="B102" s="105" t="s">
        <v>143</v>
      </c>
      <c r="C102" s="69"/>
      <c r="D102" s="130">
        <f>D103+D107</f>
        <v>4480000</v>
      </c>
      <c r="E102" s="130">
        <f>E103+E107</f>
        <v>1950000</v>
      </c>
      <c r="F102" s="220">
        <f t="shared" si="8"/>
        <v>43.526785714285715</v>
      </c>
    </row>
    <row r="103" spans="1:6" ht="47.25">
      <c r="A103" s="176" t="s">
        <v>291</v>
      </c>
      <c r="B103" s="163" t="s">
        <v>144</v>
      </c>
      <c r="C103" s="69"/>
      <c r="D103" s="127">
        <f t="shared" ref="D103:E105" si="12">D104</f>
        <v>450000</v>
      </c>
      <c r="E103" s="146">
        <f t="shared" si="12"/>
        <v>0</v>
      </c>
      <c r="F103" s="218">
        <f t="shared" si="8"/>
        <v>0</v>
      </c>
    </row>
    <row r="104" spans="1:6" ht="32.450000000000003" customHeight="1">
      <c r="A104" s="176" t="s">
        <v>146</v>
      </c>
      <c r="B104" s="163" t="s">
        <v>145</v>
      </c>
      <c r="C104" s="69"/>
      <c r="D104" s="127">
        <f>D105</f>
        <v>450000</v>
      </c>
      <c r="E104" s="146">
        <f>E105</f>
        <v>0</v>
      </c>
      <c r="F104" s="218">
        <f t="shared" ref="F104:F153" si="13">E104/D104*100</f>
        <v>0</v>
      </c>
    </row>
    <row r="105" spans="1:6" ht="32.450000000000003" customHeight="1">
      <c r="A105" s="176" t="s">
        <v>147</v>
      </c>
      <c r="B105" s="163" t="s">
        <v>148</v>
      </c>
      <c r="C105" s="69"/>
      <c r="D105" s="127">
        <f t="shared" si="12"/>
        <v>450000</v>
      </c>
      <c r="E105" s="146">
        <f t="shared" si="12"/>
        <v>0</v>
      </c>
      <c r="F105" s="218">
        <f t="shared" si="13"/>
        <v>0</v>
      </c>
    </row>
    <row r="106" spans="1:6" ht="18" customHeight="1">
      <c r="A106" s="72" t="s">
        <v>89</v>
      </c>
      <c r="B106" s="100"/>
      <c r="C106" s="136">
        <v>800</v>
      </c>
      <c r="D106" s="129">
        <v>450000</v>
      </c>
      <c r="E106" s="146">
        <v>0</v>
      </c>
      <c r="F106" s="219">
        <f t="shared" si="13"/>
        <v>0</v>
      </c>
    </row>
    <row r="107" spans="1:6" ht="63" customHeight="1">
      <c r="A107" s="168" t="s">
        <v>281</v>
      </c>
      <c r="B107" s="163" t="s">
        <v>166</v>
      </c>
      <c r="C107" s="90"/>
      <c r="D107" s="127">
        <f>D109</f>
        <v>4030000</v>
      </c>
      <c r="E107" s="127">
        <f>E109</f>
        <v>1950000</v>
      </c>
      <c r="F107" s="218">
        <f t="shared" si="13"/>
        <v>48.387096774193552</v>
      </c>
    </row>
    <row r="108" spans="1:6" ht="31.5">
      <c r="A108" s="168" t="s">
        <v>149</v>
      </c>
      <c r="B108" s="163" t="s">
        <v>167</v>
      </c>
      <c r="C108" s="90"/>
      <c r="D108" s="127">
        <f>D109</f>
        <v>4030000</v>
      </c>
      <c r="E108" s="127">
        <f>E109</f>
        <v>1950000</v>
      </c>
      <c r="F108" s="218">
        <f t="shared" si="13"/>
        <v>48.387096774193552</v>
      </c>
    </row>
    <row r="109" spans="1:6" ht="34.15" customHeight="1">
      <c r="A109" s="168" t="s">
        <v>105</v>
      </c>
      <c r="B109" s="163" t="s">
        <v>168</v>
      </c>
      <c r="C109" s="73"/>
      <c r="D109" s="127">
        <f>D110</f>
        <v>4030000</v>
      </c>
      <c r="E109" s="127">
        <f>E110</f>
        <v>1950000</v>
      </c>
      <c r="F109" s="218">
        <f t="shared" si="13"/>
        <v>48.387096774193552</v>
      </c>
    </row>
    <row r="110" spans="1:6" ht="33.6" customHeight="1">
      <c r="A110" s="72" t="s">
        <v>91</v>
      </c>
      <c r="B110" s="71"/>
      <c r="C110" s="164">
        <v>600</v>
      </c>
      <c r="D110" s="129">
        <v>4030000</v>
      </c>
      <c r="E110" s="129">
        <v>1950000</v>
      </c>
      <c r="F110" s="219">
        <f t="shared" si="13"/>
        <v>48.387096774193552</v>
      </c>
    </row>
    <row r="111" spans="1:6" ht="47.25">
      <c r="A111" s="67" t="s">
        <v>305</v>
      </c>
      <c r="B111" s="100" t="s">
        <v>307</v>
      </c>
      <c r="C111" s="164"/>
      <c r="D111" s="130">
        <f>D112</f>
        <v>300000</v>
      </c>
      <c r="E111" s="130">
        <f>E112</f>
        <v>79438</v>
      </c>
      <c r="F111" s="220">
        <f t="shared" si="13"/>
        <v>26.479333333333333</v>
      </c>
    </row>
    <row r="112" spans="1:6" ht="47.25">
      <c r="A112" s="176" t="s">
        <v>306</v>
      </c>
      <c r="B112" s="163" t="s">
        <v>308</v>
      </c>
      <c r="C112" s="164"/>
      <c r="D112" s="129">
        <f>D113</f>
        <v>300000</v>
      </c>
      <c r="E112" s="129">
        <f>E113</f>
        <v>79438</v>
      </c>
      <c r="F112" s="219">
        <f t="shared" si="13"/>
        <v>26.479333333333333</v>
      </c>
    </row>
    <row r="113" spans="1:6" ht="63">
      <c r="A113" s="80" t="s">
        <v>310</v>
      </c>
      <c r="B113" s="163" t="s">
        <v>309</v>
      </c>
      <c r="C113" s="164"/>
      <c r="D113" s="127">
        <f>D114+D116</f>
        <v>300000</v>
      </c>
      <c r="E113" s="127">
        <f>E114+E116</f>
        <v>79438</v>
      </c>
      <c r="F113" s="218">
        <f t="shared" si="13"/>
        <v>26.479333333333333</v>
      </c>
    </row>
    <row r="114" spans="1:6" ht="31.5">
      <c r="A114" s="168" t="s">
        <v>311</v>
      </c>
      <c r="B114" s="163" t="s">
        <v>313</v>
      </c>
      <c r="C114" s="164"/>
      <c r="D114" s="127">
        <f>D115</f>
        <v>50000</v>
      </c>
      <c r="E114" s="127">
        <f>E115</f>
        <v>4750</v>
      </c>
      <c r="F114" s="219">
        <f t="shared" si="13"/>
        <v>9.5</v>
      </c>
    </row>
    <row r="115" spans="1:6" ht="31.5">
      <c r="A115" s="72" t="s">
        <v>87</v>
      </c>
      <c r="B115" s="71"/>
      <c r="C115" s="164">
        <v>200</v>
      </c>
      <c r="D115" s="129">
        <v>50000</v>
      </c>
      <c r="E115" s="129">
        <v>4750</v>
      </c>
      <c r="F115" s="219">
        <f t="shared" si="13"/>
        <v>9.5</v>
      </c>
    </row>
    <row r="116" spans="1:6" ht="31.5">
      <c r="A116" s="168" t="s">
        <v>312</v>
      </c>
      <c r="B116" s="163" t="s">
        <v>314</v>
      </c>
      <c r="C116" s="164"/>
      <c r="D116" s="127">
        <f>D117</f>
        <v>250000</v>
      </c>
      <c r="E116" s="127">
        <f>E117</f>
        <v>74688</v>
      </c>
      <c r="F116" s="218">
        <f t="shared" si="13"/>
        <v>29.875200000000003</v>
      </c>
    </row>
    <row r="117" spans="1:6" ht="31.5">
      <c r="A117" s="72" t="s">
        <v>87</v>
      </c>
      <c r="B117" s="71"/>
      <c r="C117" s="164">
        <v>200</v>
      </c>
      <c r="D117" s="129">
        <v>250000</v>
      </c>
      <c r="E117" s="129">
        <v>74688</v>
      </c>
      <c r="F117" s="219">
        <f t="shared" si="13"/>
        <v>29.875200000000003</v>
      </c>
    </row>
    <row r="118" spans="1:6" ht="47.45" customHeight="1">
      <c r="A118" s="67" t="s">
        <v>80</v>
      </c>
      <c r="B118" s="100" t="s">
        <v>139</v>
      </c>
      <c r="C118" s="69"/>
      <c r="D118" s="126">
        <f>D119+D130</f>
        <v>17618790.16</v>
      </c>
      <c r="E118" s="126">
        <f>E119+E130</f>
        <v>4741564.5999999996</v>
      </c>
      <c r="F118" s="220">
        <f t="shared" si="13"/>
        <v>26.911976117206905</v>
      </c>
    </row>
    <row r="119" spans="1:6" ht="34.15" customHeight="1">
      <c r="A119" s="176" t="s">
        <v>214</v>
      </c>
      <c r="B119" s="163" t="s">
        <v>215</v>
      </c>
      <c r="C119" s="75"/>
      <c r="D119" s="124">
        <f>D120+D123</f>
        <v>17308790.16</v>
      </c>
      <c r="E119" s="124">
        <f>E120+E123</f>
        <v>4561904.5999999996</v>
      </c>
      <c r="F119" s="218">
        <f t="shared" si="13"/>
        <v>26.35599922253607</v>
      </c>
    </row>
    <row r="120" spans="1:6" ht="31.5">
      <c r="A120" s="81" t="s">
        <v>217</v>
      </c>
      <c r="B120" s="163" t="s">
        <v>216</v>
      </c>
      <c r="C120" s="75"/>
      <c r="D120" s="124">
        <f>D121</f>
        <v>1440000</v>
      </c>
      <c r="E120" s="146">
        <f>E121</f>
        <v>522083.24</v>
      </c>
      <c r="F120" s="218">
        <f t="shared" si="13"/>
        <v>36.255780555555553</v>
      </c>
    </row>
    <row r="121" spans="1:6" ht="15.75">
      <c r="A121" s="166" t="s">
        <v>218</v>
      </c>
      <c r="B121" s="163" t="s">
        <v>219</v>
      </c>
      <c r="C121" s="75"/>
      <c r="D121" s="124">
        <f>D122</f>
        <v>1440000</v>
      </c>
      <c r="E121" s="146">
        <f>E122</f>
        <v>522083.24</v>
      </c>
      <c r="F121" s="218">
        <f t="shared" si="13"/>
        <v>36.255780555555553</v>
      </c>
    </row>
    <row r="122" spans="1:6" ht="32.450000000000003" customHeight="1">
      <c r="A122" s="72" t="s">
        <v>87</v>
      </c>
      <c r="B122" s="71"/>
      <c r="C122" s="164">
        <v>200</v>
      </c>
      <c r="D122" s="143">
        <v>1440000</v>
      </c>
      <c r="E122" s="146">
        <v>522083.24</v>
      </c>
      <c r="F122" s="219">
        <f t="shared" si="13"/>
        <v>36.255780555555553</v>
      </c>
    </row>
    <row r="123" spans="1:6" ht="48" customHeight="1">
      <c r="A123" s="80" t="s">
        <v>267</v>
      </c>
      <c r="B123" s="163" t="s">
        <v>233</v>
      </c>
      <c r="C123" s="164"/>
      <c r="D123" s="124">
        <f>D124+D126+D128</f>
        <v>15868790.16</v>
      </c>
      <c r="E123" s="124">
        <f>E124+E126+E128</f>
        <v>4039821.36</v>
      </c>
      <c r="F123" s="218">
        <f t="shared" si="13"/>
        <v>25.457651902052753</v>
      </c>
    </row>
    <row r="124" spans="1:6" ht="50.45" customHeight="1">
      <c r="A124" s="80" t="s">
        <v>472</v>
      </c>
      <c r="B124" s="163" t="s">
        <v>476</v>
      </c>
      <c r="C124" s="164"/>
      <c r="D124" s="124">
        <f>D125</f>
        <v>321350</v>
      </c>
      <c r="E124" s="124">
        <v>0</v>
      </c>
      <c r="F124" s="218">
        <f t="shared" si="13"/>
        <v>0</v>
      </c>
    </row>
    <row r="125" spans="1:6" ht="34.9" customHeight="1">
      <c r="A125" s="72" t="s">
        <v>87</v>
      </c>
      <c r="B125" s="163"/>
      <c r="C125" s="164">
        <v>200</v>
      </c>
      <c r="D125" s="143">
        <v>321350</v>
      </c>
      <c r="E125" s="143">
        <v>0</v>
      </c>
      <c r="F125" s="218">
        <f t="shared" si="13"/>
        <v>0</v>
      </c>
    </row>
    <row r="126" spans="1:6" ht="18.75" customHeight="1">
      <c r="A126" s="80" t="s">
        <v>218</v>
      </c>
      <c r="B126" s="163" t="s">
        <v>234</v>
      </c>
      <c r="C126" s="164"/>
      <c r="D126" s="124">
        <f>D127</f>
        <v>9443122.1600000001</v>
      </c>
      <c r="E126" s="124">
        <f>E127</f>
        <v>4039821.36</v>
      </c>
      <c r="F126" s="218">
        <f t="shared" si="13"/>
        <v>42.780568667344234</v>
      </c>
    </row>
    <row r="127" spans="1:6" ht="30.6" customHeight="1">
      <c r="A127" s="72" t="s">
        <v>87</v>
      </c>
      <c r="B127" s="71"/>
      <c r="C127" s="164">
        <v>200</v>
      </c>
      <c r="D127" s="143">
        <v>9443122.1600000001</v>
      </c>
      <c r="E127" s="143">
        <v>4039821.36</v>
      </c>
      <c r="F127" s="219">
        <f t="shared" si="13"/>
        <v>42.780568667344234</v>
      </c>
    </row>
    <row r="128" spans="1:6" ht="50.45" customHeight="1">
      <c r="A128" s="80" t="s">
        <v>474</v>
      </c>
      <c r="B128" s="71" t="s">
        <v>473</v>
      </c>
      <c r="C128" s="164"/>
      <c r="D128" s="124">
        <f>D129</f>
        <v>6104318</v>
      </c>
      <c r="E128" s="124">
        <f>E129</f>
        <v>0</v>
      </c>
      <c r="F128" s="219">
        <f t="shared" si="13"/>
        <v>0</v>
      </c>
    </row>
    <row r="129" spans="1:6" ht="30.6" customHeight="1">
      <c r="A129" s="72" t="s">
        <v>87</v>
      </c>
      <c r="B129" s="71"/>
      <c r="C129" s="164">
        <v>200</v>
      </c>
      <c r="D129" s="143">
        <v>6104318</v>
      </c>
      <c r="E129" s="143">
        <v>0</v>
      </c>
      <c r="F129" s="219">
        <f t="shared" si="13"/>
        <v>0</v>
      </c>
    </row>
    <row r="130" spans="1:6" ht="49.9" customHeight="1">
      <c r="A130" s="176" t="s">
        <v>79</v>
      </c>
      <c r="B130" s="163" t="s">
        <v>140</v>
      </c>
      <c r="C130" s="69"/>
      <c r="D130" s="127">
        <f>D132</f>
        <v>310000</v>
      </c>
      <c r="E130" s="127">
        <f>E132</f>
        <v>179660</v>
      </c>
      <c r="F130" s="218">
        <f t="shared" si="13"/>
        <v>57.954838709677418</v>
      </c>
    </row>
    <row r="131" spans="1:6" ht="32.450000000000003" customHeight="1">
      <c r="A131" s="81" t="s">
        <v>141</v>
      </c>
      <c r="B131" s="163" t="s">
        <v>164</v>
      </c>
      <c r="C131" s="69"/>
      <c r="D131" s="127">
        <f>D132</f>
        <v>310000</v>
      </c>
      <c r="E131" s="127">
        <f>E132</f>
        <v>179660</v>
      </c>
      <c r="F131" s="218">
        <f t="shared" si="13"/>
        <v>57.954838709677418</v>
      </c>
    </row>
    <row r="132" spans="1:6" ht="33.6" customHeight="1">
      <c r="A132" s="162" t="s">
        <v>142</v>
      </c>
      <c r="B132" s="163" t="s">
        <v>165</v>
      </c>
      <c r="C132" s="69"/>
      <c r="D132" s="127">
        <f t="shared" ref="D132:E132" si="14">D133</f>
        <v>310000</v>
      </c>
      <c r="E132" s="127">
        <f t="shared" si="14"/>
        <v>179660</v>
      </c>
      <c r="F132" s="218">
        <f t="shared" si="13"/>
        <v>57.954838709677418</v>
      </c>
    </row>
    <row r="133" spans="1:6" ht="18.600000000000001" customHeight="1">
      <c r="A133" s="83" t="s">
        <v>89</v>
      </c>
      <c r="B133" s="71"/>
      <c r="C133" s="73">
        <v>800</v>
      </c>
      <c r="D133" s="74">
        <v>310000</v>
      </c>
      <c r="E133" s="74">
        <v>179660</v>
      </c>
      <c r="F133" s="219">
        <f t="shared" si="13"/>
        <v>57.954838709677418</v>
      </c>
    </row>
    <row r="134" spans="1:6" ht="47.25">
      <c r="A134" s="51" t="s">
        <v>328</v>
      </c>
      <c r="B134" s="263" t="s">
        <v>329</v>
      </c>
      <c r="C134" s="65"/>
      <c r="D134" s="264">
        <f>D135</f>
        <v>8370967</v>
      </c>
      <c r="E134" s="264">
        <f>E135</f>
        <v>42560</v>
      </c>
      <c r="F134" s="220">
        <f t="shared" si="13"/>
        <v>0.50842393716281531</v>
      </c>
    </row>
    <row r="135" spans="1:6" ht="47.25">
      <c r="A135" s="168" t="s">
        <v>330</v>
      </c>
      <c r="B135" s="50" t="s">
        <v>331</v>
      </c>
      <c r="C135" s="73"/>
      <c r="D135" s="265">
        <f>D136</f>
        <v>8370967</v>
      </c>
      <c r="E135" s="265">
        <f>E136</f>
        <v>42560</v>
      </c>
      <c r="F135" s="218">
        <f t="shared" si="13"/>
        <v>0.50842393716281531</v>
      </c>
    </row>
    <row r="136" spans="1:6" ht="79.150000000000006" customHeight="1">
      <c r="A136" s="168" t="s">
        <v>403</v>
      </c>
      <c r="B136" s="50" t="s">
        <v>402</v>
      </c>
      <c r="C136" s="73"/>
      <c r="D136" s="265">
        <f>D137+D139+D141+D143</f>
        <v>8370967</v>
      </c>
      <c r="E136" s="265">
        <f>E137+E139+E141+E143</f>
        <v>42560</v>
      </c>
      <c r="F136" s="218">
        <f t="shared" si="13"/>
        <v>0.50842393716281531</v>
      </c>
    </row>
    <row r="137" spans="1:6" ht="37.15" customHeight="1">
      <c r="A137" s="168" t="s">
        <v>405</v>
      </c>
      <c r="B137" s="50" t="s">
        <v>404</v>
      </c>
      <c r="C137" s="73"/>
      <c r="D137" s="265">
        <f>D138</f>
        <v>42560</v>
      </c>
      <c r="E137" s="265">
        <f>E138</f>
        <v>42560</v>
      </c>
      <c r="F137" s="218">
        <f t="shared" si="13"/>
        <v>100</v>
      </c>
    </row>
    <row r="138" spans="1:6" ht="35.450000000000003" customHeight="1">
      <c r="A138" s="72" t="s">
        <v>87</v>
      </c>
      <c r="B138" s="50"/>
      <c r="C138" s="73">
        <v>200</v>
      </c>
      <c r="D138" s="265">
        <v>42560</v>
      </c>
      <c r="E138" s="265">
        <v>42560</v>
      </c>
      <c r="F138" s="218">
        <f t="shared" si="13"/>
        <v>100</v>
      </c>
    </row>
    <row r="139" spans="1:6" ht="31.5">
      <c r="A139" s="168" t="s">
        <v>407</v>
      </c>
      <c r="B139" s="50" t="s">
        <v>406</v>
      </c>
      <c r="C139" s="73"/>
      <c r="D139" s="265">
        <f>D140</f>
        <v>8128407</v>
      </c>
      <c r="E139" s="265">
        <f>E140</f>
        <v>0</v>
      </c>
      <c r="F139" s="218">
        <f t="shared" si="13"/>
        <v>0</v>
      </c>
    </row>
    <row r="140" spans="1:6" ht="31.5">
      <c r="A140" s="72" t="s">
        <v>87</v>
      </c>
      <c r="B140" s="198"/>
      <c r="C140" s="164">
        <v>200</v>
      </c>
      <c r="D140" s="266">
        <v>8128407</v>
      </c>
      <c r="E140" s="265">
        <v>0</v>
      </c>
      <c r="F140" s="219">
        <f t="shared" si="13"/>
        <v>0</v>
      </c>
    </row>
    <row r="141" spans="1:6" ht="51.6" customHeight="1">
      <c r="A141" s="80" t="s">
        <v>332</v>
      </c>
      <c r="B141" s="267" t="s">
        <v>408</v>
      </c>
      <c r="C141" s="164"/>
      <c r="D141" s="265">
        <f>D142</f>
        <v>50000</v>
      </c>
      <c r="E141" s="265">
        <f>E142</f>
        <v>0</v>
      </c>
      <c r="F141" s="218">
        <f t="shared" si="13"/>
        <v>0</v>
      </c>
    </row>
    <row r="142" spans="1:6" ht="31.5">
      <c r="A142" s="72" t="s">
        <v>87</v>
      </c>
      <c r="B142" s="267"/>
      <c r="C142" s="164">
        <v>200</v>
      </c>
      <c r="D142" s="266">
        <v>50000</v>
      </c>
      <c r="E142" s="265">
        <v>0</v>
      </c>
      <c r="F142" s="218">
        <f t="shared" si="13"/>
        <v>0</v>
      </c>
    </row>
    <row r="143" spans="1:6" ht="63">
      <c r="A143" s="80" t="s">
        <v>332</v>
      </c>
      <c r="B143" s="267" t="s">
        <v>409</v>
      </c>
      <c r="C143" s="164"/>
      <c r="D143" s="265">
        <f>D144</f>
        <v>150000</v>
      </c>
      <c r="E143" s="265">
        <f>E144</f>
        <v>0</v>
      </c>
      <c r="F143" s="218">
        <f t="shared" si="13"/>
        <v>0</v>
      </c>
    </row>
    <row r="144" spans="1:6" ht="31.5">
      <c r="A144" s="72" t="s">
        <v>87</v>
      </c>
      <c r="B144" s="198"/>
      <c r="C144" s="164">
        <v>200</v>
      </c>
      <c r="D144" s="266">
        <v>150000</v>
      </c>
      <c r="E144" s="265">
        <v>0</v>
      </c>
      <c r="F144" s="219">
        <f t="shared" si="13"/>
        <v>0</v>
      </c>
    </row>
    <row r="145" spans="1:6" ht="18" customHeight="1">
      <c r="A145" s="67" t="s">
        <v>242</v>
      </c>
      <c r="B145" s="76"/>
      <c r="C145" s="164"/>
      <c r="D145" s="123">
        <f>D9+D17+D22+D37+D46+D57+D69+D102+D118+D111+D134</f>
        <v>75572182.939999998</v>
      </c>
      <c r="E145" s="123">
        <f>E9+E22+E37+E46+E57+E69+E102+E118+E111+E134</f>
        <v>21452468.359999999</v>
      </c>
      <c r="F145" s="257">
        <f t="shared" si="13"/>
        <v>28.386725810252212</v>
      </c>
    </row>
    <row r="146" spans="1:6" ht="19.5" customHeight="1">
      <c r="A146" s="84" t="s">
        <v>76</v>
      </c>
      <c r="B146" s="100" t="s">
        <v>125</v>
      </c>
      <c r="C146" s="131"/>
      <c r="D146" s="130">
        <f>D147+D151+D157+D160+D162+D165+D169+D155+D167+D149+D171</f>
        <v>17360373.75</v>
      </c>
      <c r="E146" s="130">
        <f>E147+E151+E157+E160+E162+E165+E169+E155+E167+E149+E171</f>
        <v>7760404.8499999996</v>
      </c>
      <c r="F146" s="220">
        <f t="shared" si="13"/>
        <v>44.701830512145506</v>
      </c>
    </row>
    <row r="147" spans="1:6" ht="16.899999999999999" customHeight="1">
      <c r="A147" s="168" t="s">
        <v>127</v>
      </c>
      <c r="B147" s="163" t="s">
        <v>124</v>
      </c>
      <c r="C147" s="69"/>
      <c r="D147" s="127">
        <f>D148</f>
        <v>1002000</v>
      </c>
      <c r="E147" s="127">
        <f>E148</f>
        <v>516397.65</v>
      </c>
      <c r="F147" s="218">
        <f t="shared" si="13"/>
        <v>51.536691616766475</v>
      </c>
    </row>
    <row r="148" spans="1:6" ht="65.45" customHeight="1">
      <c r="A148" s="72" t="s">
        <v>88</v>
      </c>
      <c r="B148" s="64"/>
      <c r="C148" s="128">
        <v>100</v>
      </c>
      <c r="D148" s="129">
        <v>1002000</v>
      </c>
      <c r="E148" s="129">
        <v>516397.65</v>
      </c>
      <c r="F148" s="219">
        <f t="shared" si="13"/>
        <v>51.536691616766475</v>
      </c>
    </row>
    <row r="149" spans="1:6" ht="49.15" customHeight="1">
      <c r="A149" s="161" t="s">
        <v>335</v>
      </c>
      <c r="B149" s="163" t="s">
        <v>336</v>
      </c>
      <c r="C149" s="75"/>
      <c r="D149" s="265">
        <f>D150</f>
        <v>224000</v>
      </c>
      <c r="E149" s="265">
        <f>E150</f>
        <v>0</v>
      </c>
      <c r="F149" s="218">
        <f t="shared" si="13"/>
        <v>0</v>
      </c>
    </row>
    <row r="150" spans="1:6" ht="65.45" customHeight="1">
      <c r="A150" s="72" t="s">
        <v>337</v>
      </c>
      <c r="B150" s="76"/>
      <c r="C150" s="136">
        <v>100</v>
      </c>
      <c r="D150" s="266">
        <v>224000</v>
      </c>
      <c r="E150" s="265">
        <v>0</v>
      </c>
      <c r="F150" s="219">
        <f t="shared" si="13"/>
        <v>0</v>
      </c>
    </row>
    <row r="151" spans="1:6" ht="15.75">
      <c r="A151" s="168" t="s">
        <v>128</v>
      </c>
      <c r="B151" s="163" t="s">
        <v>129</v>
      </c>
      <c r="C151" s="75">
        <v>0</v>
      </c>
      <c r="D151" s="127">
        <f>D152+D153+D154</f>
        <v>9679000</v>
      </c>
      <c r="E151" s="127">
        <f>E152+E153+E154</f>
        <v>4348164.42</v>
      </c>
      <c r="F151" s="218">
        <f t="shared" si="13"/>
        <v>44.923694803182144</v>
      </c>
    </row>
    <row r="152" spans="1:6" ht="64.900000000000006" customHeight="1">
      <c r="A152" s="72" t="s">
        <v>88</v>
      </c>
      <c r="B152" s="76"/>
      <c r="C152" s="164">
        <v>100</v>
      </c>
      <c r="D152" s="129">
        <v>7548000</v>
      </c>
      <c r="E152" s="129">
        <v>3977401.29</v>
      </c>
      <c r="F152" s="219">
        <f t="shared" si="13"/>
        <v>52.694770667726551</v>
      </c>
    </row>
    <row r="153" spans="1:6" ht="34.15" customHeight="1">
      <c r="A153" s="72" t="s">
        <v>87</v>
      </c>
      <c r="B153" s="71"/>
      <c r="C153" s="164">
        <v>200</v>
      </c>
      <c r="D153" s="129">
        <v>2071000</v>
      </c>
      <c r="E153" s="129">
        <v>358339.13</v>
      </c>
      <c r="F153" s="219">
        <f t="shared" si="13"/>
        <v>17.302710284886526</v>
      </c>
    </row>
    <row r="154" spans="1:6" ht="16.899999999999999" customHeight="1">
      <c r="A154" s="72" t="s">
        <v>89</v>
      </c>
      <c r="B154" s="149"/>
      <c r="C154" s="19">
        <v>800</v>
      </c>
      <c r="D154" s="146">
        <v>60000</v>
      </c>
      <c r="E154" s="146">
        <v>12424</v>
      </c>
      <c r="F154" s="219">
        <f t="shared" ref="F154:F173" si="15">E154/D154*100</f>
        <v>20.706666666666667</v>
      </c>
    </row>
    <row r="155" spans="1:6" ht="16.899999999999999" customHeight="1">
      <c r="A155" s="181" t="s">
        <v>297</v>
      </c>
      <c r="B155" s="163" t="s">
        <v>298</v>
      </c>
      <c r="C155" s="18"/>
      <c r="D155" s="94">
        <f>D156</f>
        <v>210000</v>
      </c>
      <c r="E155" s="94">
        <f>E156</f>
        <v>105000</v>
      </c>
      <c r="F155" s="218">
        <f t="shared" si="15"/>
        <v>50</v>
      </c>
    </row>
    <row r="156" spans="1:6" ht="16.899999999999999" customHeight="1">
      <c r="A156" s="160" t="s">
        <v>90</v>
      </c>
      <c r="B156" s="71"/>
      <c r="C156" s="73">
        <v>500</v>
      </c>
      <c r="D156" s="146">
        <v>210000</v>
      </c>
      <c r="E156" s="146">
        <v>105000</v>
      </c>
      <c r="F156" s="219">
        <f t="shared" si="15"/>
        <v>50</v>
      </c>
    </row>
    <row r="157" spans="1:6" ht="19.899999999999999" customHeight="1">
      <c r="A157" s="175" t="s">
        <v>280</v>
      </c>
      <c r="B157" s="119" t="s">
        <v>126</v>
      </c>
      <c r="C157" s="75"/>
      <c r="D157" s="127">
        <f>D158+D159</f>
        <v>350000</v>
      </c>
      <c r="E157" s="127">
        <f>E158+E159</f>
        <v>53909</v>
      </c>
      <c r="F157" s="218">
        <f t="shared" si="15"/>
        <v>15.402571428571429</v>
      </c>
    </row>
    <row r="158" spans="1:6" ht="18" customHeight="1">
      <c r="A158" s="12" t="s">
        <v>89</v>
      </c>
      <c r="B158" s="19"/>
      <c r="C158" s="73">
        <v>800</v>
      </c>
      <c r="D158" s="74">
        <v>250111</v>
      </c>
      <c r="E158" s="74"/>
      <c r="F158" s="219">
        <f t="shared" si="15"/>
        <v>0</v>
      </c>
    </row>
    <row r="159" spans="1:6" ht="32.450000000000003" customHeight="1">
      <c r="A159" s="72" t="s">
        <v>87</v>
      </c>
      <c r="B159" s="19"/>
      <c r="C159" s="73">
        <v>200</v>
      </c>
      <c r="D159" s="74">
        <v>99889</v>
      </c>
      <c r="E159" s="74">
        <v>53909</v>
      </c>
      <c r="F159" s="219">
        <f t="shared" si="15"/>
        <v>53.968905485088449</v>
      </c>
    </row>
    <row r="160" spans="1:6" ht="18.600000000000001" customHeight="1">
      <c r="A160" s="168" t="s">
        <v>130</v>
      </c>
      <c r="B160" s="18" t="s">
        <v>131</v>
      </c>
      <c r="C160" s="118"/>
      <c r="D160" s="127">
        <f>D161</f>
        <v>220000</v>
      </c>
      <c r="E160" s="127">
        <f>E161</f>
        <v>125886.1</v>
      </c>
      <c r="F160" s="218">
        <f t="shared" si="15"/>
        <v>57.220954545454546</v>
      </c>
    </row>
    <row r="161" spans="1:6" ht="31.15" customHeight="1">
      <c r="A161" s="72" t="s">
        <v>87</v>
      </c>
      <c r="B161" s="71"/>
      <c r="C161" s="164">
        <v>200</v>
      </c>
      <c r="D161" s="129">
        <v>220000</v>
      </c>
      <c r="E161" s="129">
        <v>125886.1</v>
      </c>
      <c r="F161" s="219">
        <f t="shared" si="15"/>
        <v>57.220954545454546</v>
      </c>
    </row>
    <row r="162" spans="1:6" ht="18" customHeight="1">
      <c r="A162" s="166" t="s">
        <v>235</v>
      </c>
      <c r="B162" s="18" t="s">
        <v>132</v>
      </c>
      <c r="C162" s="118"/>
      <c r="D162" s="127">
        <f>D163+D164</f>
        <v>2386373.75</v>
      </c>
      <c r="E162" s="127">
        <f>E163+E164</f>
        <v>1497210</v>
      </c>
      <c r="F162" s="218">
        <f t="shared" si="15"/>
        <v>62.739962673491526</v>
      </c>
    </row>
    <row r="163" spans="1:6" ht="32.450000000000003" customHeight="1">
      <c r="A163" s="72" t="s">
        <v>87</v>
      </c>
      <c r="B163" s="71"/>
      <c r="C163" s="164">
        <v>200</v>
      </c>
      <c r="D163" s="129">
        <v>1235125.05</v>
      </c>
      <c r="E163" s="129">
        <v>385961.3</v>
      </c>
      <c r="F163" s="219">
        <f t="shared" si="15"/>
        <v>31.248763030107757</v>
      </c>
    </row>
    <row r="164" spans="1:6" ht="18" customHeight="1">
      <c r="A164" s="12" t="s">
        <v>89</v>
      </c>
      <c r="B164" s="19"/>
      <c r="C164" s="73">
        <v>800</v>
      </c>
      <c r="D164" s="129">
        <v>1151248.7</v>
      </c>
      <c r="E164" s="129">
        <v>1111248.7</v>
      </c>
      <c r="F164" s="219">
        <f t="shared" si="15"/>
        <v>96.525511820339077</v>
      </c>
    </row>
    <row r="165" spans="1:6" ht="17.45" customHeight="1">
      <c r="A165" s="161" t="s">
        <v>236</v>
      </c>
      <c r="B165" s="18" t="s">
        <v>133</v>
      </c>
      <c r="C165" s="118"/>
      <c r="D165" s="127">
        <f>D166</f>
        <v>1999000</v>
      </c>
      <c r="E165" s="127">
        <f>E166</f>
        <v>999500</v>
      </c>
      <c r="F165" s="218">
        <f t="shared" si="15"/>
        <v>50</v>
      </c>
    </row>
    <row r="166" spans="1:6" ht="18" customHeight="1">
      <c r="A166" s="160" t="s">
        <v>90</v>
      </c>
      <c r="B166" s="71"/>
      <c r="C166" s="73">
        <v>500</v>
      </c>
      <c r="D166" s="74">
        <v>1999000</v>
      </c>
      <c r="E166" s="74">
        <v>999500</v>
      </c>
      <c r="F166" s="219">
        <f t="shared" si="15"/>
        <v>50</v>
      </c>
    </row>
    <row r="167" spans="1:6" ht="18" customHeight="1">
      <c r="A167" s="189" t="s">
        <v>333</v>
      </c>
      <c r="B167" s="262" t="s">
        <v>334</v>
      </c>
      <c r="C167" s="73"/>
      <c r="D167" s="268">
        <f>D168</f>
        <v>50000</v>
      </c>
      <c r="E167" s="268">
        <f>E168</f>
        <v>0</v>
      </c>
      <c r="F167" s="219">
        <f t="shared" si="15"/>
        <v>0</v>
      </c>
    </row>
    <row r="168" spans="1:6" ht="18" customHeight="1">
      <c r="A168" s="72" t="s">
        <v>87</v>
      </c>
      <c r="B168" s="71"/>
      <c r="C168" s="164">
        <v>200</v>
      </c>
      <c r="D168" s="269">
        <v>50000</v>
      </c>
      <c r="E168" s="266">
        <v>0</v>
      </c>
      <c r="F168" s="219">
        <f t="shared" si="15"/>
        <v>0</v>
      </c>
    </row>
    <row r="169" spans="1:6" ht="32.450000000000003" customHeight="1">
      <c r="A169" s="166" t="s">
        <v>237</v>
      </c>
      <c r="B169" s="163" t="s">
        <v>196</v>
      </c>
      <c r="C169" s="75"/>
      <c r="D169" s="127">
        <f t="shared" ref="D169:E169" si="16">D170</f>
        <v>240000</v>
      </c>
      <c r="E169" s="127">
        <f t="shared" si="16"/>
        <v>114337.68</v>
      </c>
      <c r="F169" s="218">
        <f t="shared" si="15"/>
        <v>47.640699999999995</v>
      </c>
    </row>
    <row r="170" spans="1:6" ht="18" customHeight="1">
      <c r="A170" s="72" t="s">
        <v>92</v>
      </c>
      <c r="B170" s="76"/>
      <c r="C170" s="73">
        <v>300</v>
      </c>
      <c r="D170" s="74">
        <v>240000</v>
      </c>
      <c r="E170" s="74">
        <v>114337.68</v>
      </c>
      <c r="F170" s="219">
        <f t="shared" si="15"/>
        <v>47.640699999999995</v>
      </c>
    </row>
    <row r="171" spans="1:6" ht="31.15" customHeight="1">
      <c r="A171" s="166" t="s">
        <v>419</v>
      </c>
      <c r="B171" s="76" t="s">
        <v>418</v>
      </c>
      <c r="C171" s="73"/>
      <c r="D171" s="74">
        <f>D172</f>
        <v>1000000</v>
      </c>
      <c r="E171" s="266">
        <f>E172</f>
        <v>0</v>
      </c>
      <c r="F171" s="219">
        <f t="shared" si="15"/>
        <v>0</v>
      </c>
    </row>
    <row r="172" spans="1:6" ht="18" customHeight="1">
      <c r="A172" s="72" t="s">
        <v>89</v>
      </c>
      <c r="B172" s="76"/>
      <c r="C172" s="73">
        <v>800</v>
      </c>
      <c r="D172" s="74">
        <v>1000000</v>
      </c>
      <c r="E172" s="266">
        <v>0</v>
      </c>
      <c r="F172" s="219">
        <f t="shared" si="15"/>
        <v>0</v>
      </c>
    </row>
    <row r="173" spans="1:6" ht="18.600000000000001" customHeight="1">
      <c r="A173" s="141" t="s">
        <v>96</v>
      </c>
      <c r="B173" s="174"/>
      <c r="C173" s="174"/>
      <c r="D173" s="94">
        <f>D145+D146</f>
        <v>92932556.689999998</v>
      </c>
      <c r="E173" s="94">
        <f>E145+E146</f>
        <v>29212873.210000001</v>
      </c>
      <c r="F173" s="218">
        <f t="shared" si="15"/>
        <v>31.434487816198704</v>
      </c>
    </row>
  </sheetData>
  <mergeCells count="5">
    <mergeCell ref="A5:D6"/>
    <mergeCell ref="B1:F1"/>
    <mergeCell ref="B2:F2"/>
    <mergeCell ref="B3:F3"/>
    <mergeCell ref="B4:F4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zoomScaleNormal="100" zoomScaleSheetLayoutView="100" workbookViewId="0">
      <selection activeCell="G14" sqref="G14"/>
    </sheetView>
  </sheetViews>
  <sheetFormatPr defaultColWidth="9.140625" defaultRowHeight="12.75"/>
  <cols>
    <col min="1" max="1" width="47.5703125" style="172" customWidth="1"/>
    <col min="2" max="2" width="7.140625" style="173" customWidth="1"/>
    <col min="3" max="3" width="4" style="173" customWidth="1"/>
    <col min="4" max="4" width="3.7109375" style="173" customWidth="1"/>
    <col min="5" max="5" width="16.140625" style="173" customWidth="1"/>
    <col min="6" max="6" width="4.28515625" style="173" customWidth="1"/>
    <col min="7" max="7" width="16.85546875" style="173" customWidth="1"/>
    <col min="8" max="8" width="16.5703125" style="173" customWidth="1"/>
    <col min="9" max="9" width="10.28515625" style="173" customWidth="1"/>
    <col min="10" max="16384" width="9.140625" style="157"/>
  </cols>
  <sheetData>
    <row r="1" spans="1:9" s="156" customFormat="1" ht="15.6" customHeight="1">
      <c r="A1" s="316" t="s">
        <v>273</v>
      </c>
      <c r="B1" s="316"/>
      <c r="C1" s="316"/>
      <c r="D1" s="316"/>
      <c r="E1" s="316"/>
      <c r="F1" s="316"/>
      <c r="G1" s="316"/>
      <c r="H1" s="316"/>
      <c r="I1" s="316"/>
    </row>
    <row r="2" spans="1:9" ht="15.75">
      <c r="A2" s="317" t="s">
        <v>74</v>
      </c>
      <c r="B2" s="317"/>
      <c r="C2" s="317"/>
      <c r="D2" s="317"/>
      <c r="E2" s="317"/>
      <c r="F2" s="317"/>
      <c r="G2" s="317"/>
      <c r="H2" s="317"/>
      <c r="I2" s="317"/>
    </row>
    <row r="3" spans="1:9" ht="15.75">
      <c r="A3" s="317" t="s">
        <v>75</v>
      </c>
      <c r="B3" s="317"/>
      <c r="C3" s="317"/>
      <c r="D3" s="317"/>
      <c r="E3" s="317"/>
      <c r="F3" s="317"/>
      <c r="G3" s="317"/>
      <c r="H3" s="317"/>
      <c r="I3" s="317"/>
    </row>
    <row r="4" spans="1:9" ht="15.75">
      <c r="A4" s="318" t="s">
        <v>485</v>
      </c>
      <c r="B4" s="318"/>
      <c r="C4" s="318"/>
      <c r="D4" s="318"/>
      <c r="E4" s="318"/>
      <c r="F4" s="318"/>
      <c r="G4" s="318"/>
      <c r="H4" s="318"/>
      <c r="I4" s="318"/>
    </row>
    <row r="5" spans="1:9" ht="12.75" customHeight="1">
      <c r="A5" s="53"/>
      <c r="B5" s="54"/>
      <c r="C5" s="54"/>
      <c r="D5" s="54"/>
      <c r="E5" s="54"/>
      <c r="F5" s="54"/>
      <c r="G5" s="54"/>
      <c r="H5" s="54"/>
      <c r="I5" s="54"/>
    </row>
    <row r="6" spans="1:9" ht="15.75">
      <c r="A6" s="315" t="s">
        <v>320</v>
      </c>
      <c r="B6" s="315"/>
      <c r="C6" s="315"/>
      <c r="D6" s="315"/>
      <c r="E6" s="315"/>
      <c r="F6" s="315"/>
      <c r="G6" s="315"/>
      <c r="H6" s="315"/>
      <c r="I6" s="211"/>
    </row>
    <row r="7" spans="1:9" ht="15.75">
      <c r="A7" s="315" t="s">
        <v>482</v>
      </c>
      <c r="B7" s="315"/>
      <c r="C7" s="315"/>
      <c r="D7" s="315"/>
      <c r="E7" s="315"/>
      <c r="F7" s="315"/>
      <c r="G7" s="315"/>
      <c r="H7" s="315"/>
      <c r="I7" s="211"/>
    </row>
    <row r="8" spans="1:9" ht="17.25" customHeight="1" thickBot="1">
      <c r="A8" s="315"/>
      <c r="B8" s="315"/>
      <c r="C8" s="315"/>
      <c r="D8" s="315"/>
      <c r="E8" s="315"/>
      <c r="F8" s="315"/>
      <c r="G8" s="315"/>
      <c r="H8" s="315"/>
      <c r="I8" s="222"/>
    </row>
    <row r="9" spans="1:9" ht="10.5" customHeight="1">
      <c r="A9" s="305"/>
      <c r="B9" s="308" t="s">
        <v>69</v>
      </c>
      <c r="C9" s="309"/>
      <c r="D9" s="309"/>
      <c r="E9" s="309"/>
      <c r="F9" s="310"/>
      <c r="G9" s="298" t="s">
        <v>274</v>
      </c>
      <c r="H9" s="298" t="s">
        <v>275</v>
      </c>
      <c r="I9" s="298" t="s">
        <v>276</v>
      </c>
    </row>
    <row r="10" spans="1:9">
      <c r="A10" s="306"/>
      <c r="B10" s="311" t="s">
        <v>70</v>
      </c>
      <c r="C10" s="311" t="s">
        <v>30</v>
      </c>
      <c r="D10" s="313" t="s">
        <v>31</v>
      </c>
      <c r="E10" s="311" t="s">
        <v>71</v>
      </c>
      <c r="F10" s="311" t="s">
        <v>72</v>
      </c>
      <c r="G10" s="299"/>
      <c r="H10" s="299"/>
      <c r="I10" s="299"/>
    </row>
    <row r="11" spans="1:9">
      <c r="A11" s="306"/>
      <c r="B11" s="311"/>
      <c r="C11" s="311"/>
      <c r="D11" s="313"/>
      <c r="E11" s="311"/>
      <c r="F11" s="311"/>
      <c r="G11" s="299"/>
      <c r="H11" s="299"/>
      <c r="I11" s="299"/>
    </row>
    <row r="12" spans="1:9" ht="6.75" customHeight="1">
      <c r="A12" s="307"/>
      <c r="B12" s="312"/>
      <c r="C12" s="312"/>
      <c r="D12" s="314"/>
      <c r="E12" s="312"/>
      <c r="F12" s="312"/>
      <c r="G12" s="300"/>
      <c r="H12" s="300"/>
      <c r="I12" s="300"/>
    </row>
    <row r="13" spans="1:9" ht="13.5" thickBot="1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0">
        <v>7</v>
      </c>
      <c r="H13" s="30">
        <v>8</v>
      </c>
      <c r="I13" s="221"/>
    </row>
    <row r="14" spans="1:9" ht="26.45" customHeight="1">
      <c r="A14" s="55" t="s">
        <v>73</v>
      </c>
      <c r="B14" s="56">
        <v>874</v>
      </c>
      <c r="C14" s="57">
        <v>0</v>
      </c>
      <c r="D14" s="57">
        <v>0</v>
      </c>
      <c r="E14" s="58">
        <v>0</v>
      </c>
      <c r="F14" s="59">
        <v>0</v>
      </c>
      <c r="G14" s="60">
        <f>G15+G36+G40+G50+G63+G66+G73+G68+G77</f>
        <v>92932556.689999998</v>
      </c>
      <c r="H14" s="60">
        <f>H15+H36+H40+H50+H63+H66+H73+H68+H77</f>
        <v>29212873.209999997</v>
      </c>
      <c r="I14" s="231">
        <f t="shared" ref="I14:I38" si="0">H14/G14*100</f>
        <v>31.434487816198697</v>
      </c>
    </row>
    <row r="15" spans="1:9" ht="18" customHeight="1">
      <c r="A15" s="61" t="s">
        <v>32</v>
      </c>
      <c r="B15" s="62"/>
      <c r="C15" s="63">
        <v>1</v>
      </c>
      <c r="D15" s="63">
        <v>0</v>
      </c>
      <c r="E15" s="64">
        <v>0</v>
      </c>
      <c r="F15" s="65">
        <v>0</v>
      </c>
      <c r="G15" s="66">
        <f>G16+G17+G18+G19+G20+G21+G22+G23+G24+G25+G26+G27+G28+G29+G30+G31+G32+G33+G34+G35</f>
        <v>17591373.75</v>
      </c>
      <c r="H15" s="66">
        <f>H16+H17+H18+H19+H20+H21+H22+H23+H24+H25+H26+H27+H28+H29+H30+H31+H32+H33+H34+H35</f>
        <v>7282153.8200000003</v>
      </c>
      <c r="I15" s="224">
        <f t="shared" si="0"/>
        <v>41.396163389456724</v>
      </c>
    </row>
    <row r="16" spans="1:9" ht="112.15" customHeight="1">
      <c r="A16" s="175" t="s">
        <v>247</v>
      </c>
      <c r="B16" s="186"/>
      <c r="C16" s="187">
        <v>1</v>
      </c>
      <c r="D16" s="187">
        <v>2</v>
      </c>
      <c r="E16" s="163" t="s">
        <v>124</v>
      </c>
      <c r="F16" s="133">
        <v>100</v>
      </c>
      <c r="G16" s="127">
        <v>1002000</v>
      </c>
      <c r="H16" s="127">
        <v>516397.65</v>
      </c>
      <c r="I16" s="223">
        <f>H16/G16*100</f>
        <v>51.536691616766475</v>
      </c>
    </row>
    <row r="17" spans="1:9" ht="112.15" customHeight="1">
      <c r="A17" s="161" t="s">
        <v>338</v>
      </c>
      <c r="B17" s="159"/>
      <c r="C17" s="187">
        <v>1</v>
      </c>
      <c r="D17" s="187">
        <v>3</v>
      </c>
      <c r="E17" s="163" t="s">
        <v>336</v>
      </c>
      <c r="F17" s="133">
        <v>100</v>
      </c>
      <c r="G17" s="127">
        <v>224000</v>
      </c>
      <c r="H17" s="279">
        <v>0</v>
      </c>
      <c r="I17" s="279">
        <f>H17/G17*100</f>
        <v>0</v>
      </c>
    </row>
    <row r="18" spans="1:9" ht="111" customHeight="1">
      <c r="A18" s="80" t="s">
        <v>256</v>
      </c>
      <c r="B18" s="62"/>
      <c r="C18" s="187">
        <v>1</v>
      </c>
      <c r="D18" s="187">
        <v>4</v>
      </c>
      <c r="E18" s="163" t="s">
        <v>129</v>
      </c>
      <c r="F18" s="133">
        <v>100</v>
      </c>
      <c r="G18" s="127">
        <v>7548000</v>
      </c>
      <c r="H18" s="127">
        <v>3977401.29</v>
      </c>
      <c r="I18" s="223">
        <f t="shared" si="0"/>
        <v>52.694770667726551</v>
      </c>
    </row>
    <row r="19" spans="1:9" ht="49.15" customHeight="1">
      <c r="A19" s="80" t="s">
        <v>344</v>
      </c>
      <c r="B19" s="77"/>
      <c r="C19" s="187">
        <v>1</v>
      </c>
      <c r="D19" s="187">
        <v>4</v>
      </c>
      <c r="E19" s="163" t="s">
        <v>129</v>
      </c>
      <c r="F19" s="133">
        <v>200</v>
      </c>
      <c r="G19" s="127">
        <v>2071000</v>
      </c>
      <c r="H19" s="127">
        <v>358339.13</v>
      </c>
      <c r="I19" s="223">
        <f t="shared" si="0"/>
        <v>17.302710284886526</v>
      </c>
    </row>
    <row r="20" spans="1:9" ht="33.6" customHeight="1">
      <c r="A20" s="80" t="s">
        <v>288</v>
      </c>
      <c r="B20" s="78"/>
      <c r="C20" s="187">
        <v>1</v>
      </c>
      <c r="D20" s="187">
        <v>4</v>
      </c>
      <c r="E20" s="163" t="s">
        <v>129</v>
      </c>
      <c r="F20" s="133">
        <v>800</v>
      </c>
      <c r="G20" s="127">
        <v>60000</v>
      </c>
      <c r="H20" s="280">
        <v>12424</v>
      </c>
      <c r="I20" s="280">
        <f t="shared" si="0"/>
        <v>20.706666666666667</v>
      </c>
    </row>
    <row r="21" spans="1:9" ht="34.15" customHeight="1">
      <c r="A21" s="80" t="s">
        <v>299</v>
      </c>
      <c r="B21" s="244"/>
      <c r="C21" s="187">
        <v>1</v>
      </c>
      <c r="D21" s="187">
        <v>6</v>
      </c>
      <c r="E21" s="163" t="s">
        <v>298</v>
      </c>
      <c r="F21" s="133">
        <v>500</v>
      </c>
      <c r="G21" s="127">
        <v>210000</v>
      </c>
      <c r="H21" s="127">
        <v>105000</v>
      </c>
      <c r="I21" s="223">
        <f t="shared" si="0"/>
        <v>50</v>
      </c>
    </row>
    <row r="22" spans="1:9" ht="54.6" customHeight="1">
      <c r="A22" s="168" t="s">
        <v>421</v>
      </c>
      <c r="B22" s="244"/>
      <c r="C22" s="271">
        <v>1</v>
      </c>
      <c r="D22" s="271">
        <v>7</v>
      </c>
      <c r="E22" s="163" t="s">
        <v>418</v>
      </c>
      <c r="F22" s="133">
        <v>800</v>
      </c>
      <c r="G22" s="127">
        <v>1000000</v>
      </c>
      <c r="H22" s="280">
        <v>0</v>
      </c>
      <c r="I22" s="280">
        <f t="shared" si="0"/>
        <v>0</v>
      </c>
    </row>
    <row r="23" spans="1:9" ht="33.6" customHeight="1">
      <c r="A23" s="175" t="s">
        <v>339</v>
      </c>
      <c r="B23" s="122"/>
      <c r="C23" s="271">
        <v>1</v>
      </c>
      <c r="D23" s="272">
        <v>11</v>
      </c>
      <c r="E23" s="270" t="s">
        <v>126</v>
      </c>
      <c r="F23" s="133">
        <v>800</v>
      </c>
      <c r="G23" s="127">
        <v>250111</v>
      </c>
      <c r="H23" s="280">
        <v>0</v>
      </c>
      <c r="I23" s="280">
        <f t="shared" si="0"/>
        <v>0</v>
      </c>
    </row>
    <row r="24" spans="1:9" ht="64.150000000000006" customHeight="1">
      <c r="A24" s="175" t="s">
        <v>420</v>
      </c>
      <c r="B24" s="122"/>
      <c r="C24" s="271">
        <v>1</v>
      </c>
      <c r="D24" s="272">
        <v>13</v>
      </c>
      <c r="E24" s="270" t="s">
        <v>416</v>
      </c>
      <c r="F24" s="133">
        <v>200</v>
      </c>
      <c r="G24" s="127">
        <v>10000</v>
      </c>
      <c r="H24" s="280">
        <v>0</v>
      </c>
      <c r="I24" s="280">
        <f t="shared" si="0"/>
        <v>0</v>
      </c>
    </row>
    <row r="25" spans="1:9" ht="98.45" customHeight="1">
      <c r="A25" s="175" t="s">
        <v>263</v>
      </c>
      <c r="B25" s="122"/>
      <c r="C25" s="271">
        <v>1</v>
      </c>
      <c r="D25" s="272">
        <v>13</v>
      </c>
      <c r="E25" s="270" t="s">
        <v>170</v>
      </c>
      <c r="F25" s="133">
        <v>200</v>
      </c>
      <c r="G25" s="127">
        <v>1030000</v>
      </c>
      <c r="H25" s="127">
        <v>43455.72</v>
      </c>
      <c r="I25" s="223">
        <f t="shared" si="0"/>
        <v>4.2190019417475728</v>
      </c>
    </row>
    <row r="26" spans="1:9" ht="129" customHeight="1">
      <c r="A26" s="175" t="s">
        <v>258</v>
      </c>
      <c r="B26" s="122"/>
      <c r="C26" s="271">
        <v>1</v>
      </c>
      <c r="D26" s="272">
        <v>13</v>
      </c>
      <c r="E26" s="270" t="s">
        <v>171</v>
      </c>
      <c r="F26" s="133">
        <v>200</v>
      </c>
      <c r="G26" s="127">
        <v>998283.89</v>
      </c>
      <c r="H26" s="127">
        <v>445976.82</v>
      </c>
      <c r="I26" s="223">
        <f t="shared" si="0"/>
        <v>44.674348095510183</v>
      </c>
    </row>
    <row r="27" spans="1:9" ht="109.9" customHeight="1">
      <c r="A27" s="291" t="s">
        <v>475</v>
      </c>
      <c r="B27" s="122"/>
      <c r="C27" s="271">
        <v>1</v>
      </c>
      <c r="D27" s="272">
        <v>13</v>
      </c>
      <c r="E27" s="270" t="s">
        <v>171</v>
      </c>
      <c r="F27" s="133">
        <v>800</v>
      </c>
      <c r="G27" s="127">
        <v>1716.11</v>
      </c>
      <c r="H27" s="127">
        <v>1716.11</v>
      </c>
      <c r="I27" s="223">
        <f t="shared" si="0"/>
        <v>100</v>
      </c>
    </row>
    <row r="28" spans="1:9" ht="60.6" customHeight="1">
      <c r="A28" s="168" t="s">
        <v>315</v>
      </c>
      <c r="B28" s="122"/>
      <c r="C28" s="187">
        <v>1</v>
      </c>
      <c r="D28" s="195">
        <v>13</v>
      </c>
      <c r="E28" s="246" t="s">
        <v>313</v>
      </c>
      <c r="F28" s="133">
        <v>200</v>
      </c>
      <c r="G28" s="127">
        <v>50000</v>
      </c>
      <c r="H28" s="127">
        <v>4750</v>
      </c>
      <c r="I28" s="223">
        <f t="shared" si="0"/>
        <v>9.5</v>
      </c>
    </row>
    <row r="29" spans="1:9" ht="69" customHeight="1">
      <c r="A29" s="197" t="s">
        <v>316</v>
      </c>
      <c r="B29" s="122"/>
      <c r="C29" s="187">
        <v>1</v>
      </c>
      <c r="D29" s="195">
        <v>13</v>
      </c>
      <c r="E29" s="246" t="s">
        <v>314</v>
      </c>
      <c r="F29" s="133">
        <v>200</v>
      </c>
      <c r="G29" s="127">
        <v>250000</v>
      </c>
      <c r="H29" s="127">
        <v>74688</v>
      </c>
      <c r="I29" s="223">
        <f t="shared" si="0"/>
        <v>29.875200000000003</v>
      </c>
    </row>
    <row r="30" spans="1:9" ht="49.15" customHeight="1">
      <c r="A30" s="175" t="s">
        <v>287</v>
      </c>
      <c r="B30" s="122"/>
      <c r="C30" s="187">
        <v>1</v>
      </c>
      <c r="D30" s="195">
        <v>13</v>
      </c>
      <c r="E30" s="18" t="s">
        <v>126</v>
      </c>
      <c r="F30" s="133">
        <v>200</v>
      </c>
      <c r="G30" s="127">
        <v>99889</v>
      </c>
      <c r="H30" s="127">
        <v>53909</v>
      </c>
      <c r="I30" s="223">
        <f t="shared" si="0"/>
        <v>53.968905485088449</v>
      </c>
    </row>
    <row r="31" spans="1:9" ht="62.45" customHeight="1">
      <c r="A31" s="168" t="s">
        <v>248</v>
      </c>
      <c r="B31" s="78"/>
      <c r="C31" s="187">
        <v>1</v>
      </c>
      <c r="D31" s="187">
        <v>13</v>
      </c>
      <c r="E31" s="18" t="s">
        <v>131</v>
      </c>
      <c r="F31" s="188">
        <v>200</v>
      </c>
      <c r="G31" s="127">
        <v>220000</v>
      </c>
      <c r="H31" s="127">
        <v>125886.1</v>
      </c>
      <c r="I31" s="223">
        <f t="shared" si="0"/>
        <v>57.220954545454546</v>
      </c>
    </row>
    <row r="32" spans="1:9" ht="47.25">
      <c r="A32" s="168" t="s">
        <v>249</v>
      </c>
      <c r="B32" s="78"/>
      <c r="C32" s="187">
        <v>1</v>
      </c>
      <c r="D32" s="187">
        <v>13</v>
      </c>
      <c r="E32" s="18" t="s">
        <v>132</v>
      </c>
      <c r="F32" s="188">
        <v>200</v>
      </c>
      <c r="G32" s="127">
        <v>1235125.05</v>
      </c>
      <c r="H32" s="127">
        <v>385961.3</v>
      </c>
      <c r="I32" s="223">
        <f t="shared" si="0"/>
        <v>31.248763030107757</v>
      </c>
    </row>
    <row r="33" spans="1:9" ht="31.5">
      <c r="A33" s="168" t="s">
        <v>286</v>
      </c>
      <c r="B33" s="78"/>
      <c r="C33" s="187">
        <v>1</v>
      </c>
      <c r="D33" s="187">
        <v>13</v>
      </c>
      <c r="E33" s="18" t="s">
        <v>132</v>
      </c>
      <c r="F33" s="133">
        <v>800</v>
      </c>
      <c r="G33" s="127">
        <v>1151248.7</v>
      </c>
      <c r="H33" s="127">
        <v>1111248.7</v>
      </c>
      <c r="I33" s="223">
        <f t="shared" si="0"/>
        <v>96.525511820339077</v>
      </c>
    </row>
    <row r="34" spans="1:9" ht="33" customHeight="1">
      <c r="A34" s="175" t="s">
        <v>250</v>
      </c>
      <c r="B34" s="78"/>
      <c r="C34" s="187">
        <v>1</v>
      </c>
      <c r="D34" s="187">
        <v>13</v>
      </c>
      <c r="E34" s="18" t="s">
        <v>133</v>
      </c>
      <c r="F34" s="188">
        <v>500</v>
      </c>
      <c r="G34" s="127">
        <v>130000</v>
      </c>
      <c r="H34" s="127">
        <v>65000</v>
      </c>
      <c r="I34" s="223">
        <f t="shared" si="0"/>
        <v>50</v>
      </c>
    </row>
    <row r="35" spans="1:9" ht="67.150000000000006" customHeight="1">
      <c r="A35" s="189" t="s">
        <v>340</v>
      </c>
      <c r="B35" s="77"/>
      <c r="C35" s="187">
        <v>1</v>
      </c>
      <c r="D35" s="187">
        <v>13</v>
      </c>
      <c r="E35" s="270" t="s">
        <v>334</v>
      </c>
      <c r="F35" s="133">
        <v>200</v>
      </c>
      <c r="G35" s="127">
        <v>50000</v>
      </c>
      <c r="H35" s="281">
        <v>0</v>
      </c>
      <c r="I35" s="281">
        <f t="shared" si="0"/>
        <v>0</v>
      </c>
    </row>
    <row r="36" spans="1:9" ht="33.75" customHeight="1">
      <c r="A36" s="61" t="s">
        <v>36</v>
      </c>
      <c r="B36" s="82"/>
      <c r="C36" s="125">
        <v>3</v>
      </c>
      <c r="D36" s="63">
        <v>0</v>
      </c>
      <c r="E36" s="64">
        <v>0</v>
      </c>
      <c r="F36" s="65">
        <v>0</v>
      </c>
      <c r="G36" s="132">
        <f>G37+G39+G38</f>
        <v>2344000</v>
      </c>
      <c r="H36" s="132">
        <f>H37+H39+H38</f>
        <v>755244.3</v>
      </c>
      <c r="I36" s="224">
        <f t="shared" si="0"/>
        <v>32.22031996587031</v>
      </c>
    </row>
    <row r="37" spans="1:9" ht="96.6" customHeight="1">
      <c r="A37" s="175" t="s">
        <v>301</v>
      </c>
      <c r="B37" s="77"/>
      <c r="C37" s="187">
        <v>3</v>
      </c>
      <c r="D37" s="187">
        <v>9</v>
      </c>
      <c r="E37" s="180" t="s">
        <v>135</v>
      </c>
      <c r="F37" s="133">
        <v>200</v>
      </c>
      <c r="G37" s="127">
        <v>750000</v>
      </c>
      <c r="H37" s="281">
        <v>0</v>
      </c>
      <c r="I37" s="281">
        <f t="shared" si="0"/>
        <v>0</v>
      </c>
    </row>
    <row r="38" spans="1:9" ht="64.150000000000006" customHeight="1">
      <c r="A38" s="98" t="s">
        <v>317</v>
      </c>
      <c r="B38" s="77"/>
      <c r="C38" s="187">
        <v>3</v>
      </c>
      <c r="D38" s="187">
        <v>9</v>
      </c>
      <c r="E38" s="247" t="s">
        <v>162</v>
      </c>
      <c r="F38" s="133">
        <v>200</v>
      </c>
      <c r="G38" s="127">
        <v>150000</v>
      </c>
      <c r="H38" s="281">
        <v>33244.300000000003</v>
      </c>
      <c r="I38" s="281">
        <f t="shared" si="0"/>
        <v>22.16286666666667</v>
      </c>
    </row>
    <row r="39" spans="1:9" ht="33" customHeight="1">
      <c r="A39" s="161" t="s">
        <v>251</v>
      </c>
      <c r="B39" s="78"/>
      <c r="C39" s="187">
        <v>3</v>
      </c>
      <c r="D39" s="187">
        <v>9</v>
      </c>
      <c r="E39" s="18" t="s">
        <v>133</v>
      </c>
      <c r="F39" s="133">
        <v>500</v>
      </c>
      <c r="G39" s="127">
        <v>1444000</v>
      </c>
      <c r="H39" s="127">
        <v>722000</v>
      </c>
      <c r="I39" s="223">
        <f t="shared" ref="I39:I48" si="1">H39/G39*100</f>
        <v>50</v>
      </c>
    </row>
    <row r="40" spans="1:9" ht="18" customHeight="1">
      <c r="A40" s="61" t="s">
        <v>38</v>
      </c>
      <c r="B40" s="62"/>
      <c r="C40" s="63">
        <v>4</v>
      </c>
      <c r="D40" s="63"/>
      <c r="E40" s="64"/>
      <c r="F40" s="65"/>
      <c r="G40" s="66">
        <f>G41+G48+G49+G42+G43+G44+G45+G46+G47</f>
        <v>24747203.16</v>
      </c>
      <c r="H40" s="66">
        <f>H41+H48+H49+H42+H43+H44+H45+H46+H47</f>
        <v>6734124.5999999996</v>
      </c>
      <c r="I40" s="224">
        <f t="shared" si="1"/>
        <v>27.211659258871983</v>
      </c>
    </row>
    <row r="41" spans="1:9" ht="98.45" customHeight="1">
      <c r="A41" s="248" t="s">
        <v>257</v>
      </c>
      <c r="B41" s="68"/>
      <c r="C41" s="187">
        <v>4</v>
      </c>
      <c r="D41" s="187">
        <v>8</v>
      </c>
      <c r="E41" s="163" t="s">
        <v>165</v>
      </c>
      <c r="F41" s="133">
        <v>800</v>
      </c>
      <c r="G41" s="127">
        <v>310000</v>
      </c>
      <c r="H41" s="127">
        <v>179660</v>
      </c>
      <c r="I41" s="223">
        <f t="shared" si="1"/>
        <v>57.954838709677418</v>
      </c>
    </row>
    <row r="42" spans="1:9" ht="78" customHeight="1">
      <c r="A42" s="166" t="s">
        <v>260</v>
      </c>
      <c r="B42" s="77"/>
      <c r="C42" s="187">
        <v>4</v>
      </c>
      <c r="D42" s="187">
        <v>9</v>
      </c>
      <c r="E42" s="163" t="s">
        <v>219</v>
      </c>
      <c r="F42" s="133">
        <v>200</v>
      </c>
      <c r="G42" s="127">
        <v>1440000</v>
      </c>
      <c r="H42" s="281">
        <v>522083.24</v>
      </c>
      <c r="I42" s="281">
        <f t="shared" si="1"/>
        <v>36.255780555555553</v>
      </c>
    </row>
    <row r="43" spans="1:9" ht="76.900000000000006" customHeight="1">
      <c r="A43" s="166" t="s">
        <v>477</v>
      </c>
      <c r="B43" s="77"/>
      <c r="C43" s="187">
        <v>4</v>
      </c>
      <c r="D43" s="187">
        <v>9</v>
      </c>
      <c r="E43" s="163" t="s">
        <v>476</v>
      </c>
      <c r="F43" s="133">
        <v>200</v>
      </c>
      <c r="G43" s="127">
        <v>321350</v>
      </c>
      <c r="H43" s="281"/>
      <c r="I43" s="281">
        <f t="shared" si="1"/>
        <v>0</v>
      </c>
    </row>
    <row r="44" spans="1:9" ht="81" customHeight="1">
      <c r="A44" s="80" t="s">
        <v>261</v>
      </c>
      <c r="B44" s="77"/>
      <c r="C44" s="187">
        <v>4</v>
      </c>
      <c r="D44" s="187">
        <v>9</v>
      </c>
      <c r="E44" s="163" t="s">
        <v>234</v>
      </c>
      <c r="F44" s="133">
        <v>200</v>
      </c>
      <c r="G44" s="127">
        <v>9443122.1600000001</v>
      </c>
      <c r="H44" s="127">
        <v>4039821.36</v>
      </c>
      <c r="I44" s="223">
        <f t="shared" si="1"/>
        <v>42.780568667344234</v>
      </c>
    </row>
    <row r="45" spans="1:9" ht="81" customHeight="1">
      <c r="A45" s="80" t="s">
        <v>478</v>
      </c>
      <c r="B45" s="77"/>
      <c r="C45" s="187">
        <v>4</v>
      </c>
      <c r="D45" s="187">
        <v>9</v>
      </c>
      <c r="E45" s="163" t="s">
        <v>473</v>
      </c>
      <c r="F45" s="133">
        <v>200</v>
      </c>
      <c r="G45" s="127">
        <v>6104318</v>
      </c>
      <c r="H45" s="127"/>
      <c r="I45" s="281">
        <f t="shared" si="1"/>
        <v>0</v>
      </c>
    </row>
    <row r="46" spans="1:9" ht="81" customHeight="1">
      <c r="A46" s="80" t="s">
        <v>422</v>
      </c>
      <c r="B46" s="77"/>
      <c r="C46" s="187">
        <v>4</v>
      </c>
      <c r="D46" s="187">
        <v>9</v>
      </c>
      <c r="E46" s="163" t="s">
        <v>404</v>
      </c>
      <c r="F46" s="133">
        <v>200</v>
      </c>
      <c r="G46" s="127">
        <v>42560</v>
      </c>
      <c r="H46" s="127">
        <v>42560</v>
      </c>
      <c r="I46" s="223">
        <f t="shared" si="1"/>
        <v>100</v>
      </c>
    </row>
    <row r="47" spans="1:9" ht="81" customHeight="1">
      <c r="A47" s="80" t="s">
        <v>423</v>
      </c>
      <c r="B47" s="77"/>
      <c r="C47" s="187">
        <v>4</v>
      </c>
      <c r="D47" s="187">
        <v>9</v>
      </c>
      <c r="E47" s="163" t="s">
        <v>406</v>
      </c>
      <c r="F47" s="133">
        <v>200</v>
      </c>
      <c r="G47" s="127">
        <v>2605853</v>
      </c>
      <c r="H47" s="281">
        <v>0</v>
      </c>
      <c r="I47" s="281">
        <f t="shared" si="1"/>
        <v>0</v>
      </c>
    </row>
    <row r="48" spans="1:9" ht="95.45" customHeight="1">
      <c r="A48" s="81" t="s">
        <v>324</v>
      </c>
      <c r="B48" s="68"/>
      <c r="C48" s="187">
        <v>4</v>
      </c>
      <c r="D48" s="187">
        <v>12</v>
      </c>
      <c r="E48" s="163" t="s">
        <v>148</v>
      </c>
      <c r="F48" s="133">
        <v>800</v>
      </c>
      <c r="G48" s="127">
        <v>450000</v>
      </c>
      <c r="H48" s="281">
        <v>0</v>
      </c>
      <c r="I48" s="281">
        <f t="shared" si="1"/>
        <v>0</v>
      </c>
    </row>
    <row r="49" spans="1:9" ht="78" customHeight="1">
      <c r="A49" s="197" t="s">
        <v>252</v>
      </c>
      <c r="B49" s="68"/>
      <c r="C49" s="187">
        <v>4</v>
      </c>
      <c r="D49" s="187">
        <v>12</v>
      </c>
      <c r="E49" s="163" t="s">
        <v>168</v>
      </c>
      <c r="F49" s="133">
        <v>600</v>
      </c>
      <c r="G49" s="127">
        <v>4030000</v>
      </c>
      <c r="H49" s="127">
        <v>1950000</v>
      </c>
      <c r="I49" s="223">
        <f t="shared" ref="I49:I51" si="2">H49/G49*100</f>
        <v>48.387096774193552</v>
      </c>
    </row>
    <row r="50" spans="1:9" ht="18" customHeight="1">
      <c r="A50" s="61" t="s">
        <v>41</v>
      </c>
      <c r="B50" s="82"/>
      <c r="C50" s="63">
        <v>5</v>
      </c>
      <c r="D50" s="63">
        <v>0</v>
      </c>
      <c r="E50" s="64">
        <v>0</v>
      </c>
      <c r="F50" s="65">
        <v>0</v>
      </c>
      <c r="G50" s="66">
        <f>G51+G52+G53+G54+G55+G56+G57+G58+G59+G60+G61+G62</f>
        <v>36656302.780000001</v>
      </c>
      <c r="H50" s="66">
        <f>H51+H52+H53+H54+H55+H56+H57+H58+H59+H60+H61+H62</f>
        <v>10370098.609999999</v>
      </c>
      <c r="I50" s="66">
        <f>H50/G50*100</f>
        <v>28.290083351390301</v>
      </c>
    </row>
    <row r="51" spans="1:9" ht="125.45" customHeight="1">
      <c r="A51" s="175" t="s">
        <v>424</v>
      </c>
      <c r="B51" s="273"/>
      <c r="C51" s="187">
        <v>5</v>
      </c>
      <c r="D51" s="187">
        <v>1</v>
      </c>
      <c r="E51" s="204" t="s">
        <v>380</v>
      </c>
      <c r="F51" s="190">
        <v>400</v>
      </c>
      <c r="G51" s="127">
        <v>1000000</v>
      </c>
      <c r="H51" s="281">
        <v>0</v>
      </c>
      <c r="I51" s="281">
        <f t="shared" si="2"/>
        <v>0</v>
      </c>
    </row>
    <row r="52" spans="1:9" ht="78.599999999999994" customHeight="1">
      <c r="A52" s="176" t="s">
        <v>425</v>
      </c>
      <c r="B52" s="77"/>
      <c r="C52" s="187">
        <v>5</v>
      </c>
      <c r="D52" s="187">
        <v>2</v>
      </c>
      <c r="E52" s="178" t="s">
        <v>174</v>
      </c>
      <c r="F52" s="133">
        <v>200</v>
      </c>
      <c r="G52" s="127">
        <v>900000</v>
      </c>
      <c r="H52" s="281">
        <v>0</v>
      </c>
      <c r="I52" s="281">
        <f t="shared" ref="I52:I81" si="3">H52/G52*100</f>
        <v>0</v>
      </c>
    </row>
    <row r="53" spans="1:9" ht="35.450000000000003" customHeight="1">
      <c r="A53" s="176" t="s">
        <v>426</v>
      </c>
      <c r="B53" s="121"/>
      <c r="C53" s="187">
        <v>5</v>
      </c>
      <c r="D53" s="187">
        <v>2</v>
      </c>
      <c r="E53" s="178" t="s">
        <v>394</v>
      </c>
      <c r="F53" s="133">
        <v>200</v>
      </c>
      <c r="G53" s="127">
        <v>200000</v>
      </c>
      <c r="H53" s="281">
        <v>88865.77</v>
      </c>
      <c r="I53" s="281">
        <f t="shared" si="3"/>
        <v>44.432884999999999</v>
      </c>
    </row>
    <row r="54" spans="1:9" ht="79.150000000000006" customHeight="1">
      <c r="A54" s="176" t="s">
        <v>427</v>
      </c>
      <c r="B54" s="77"/>
      <c r="C54" s="187">
        <v>5</v>
      </c>
      <c r="D54" s="187">
        <v>2</v>
      </c>
      <c r="E54" s="178" t="s">
        <v>400</v>
      </c>
      <c r="F54" s="133">
        <v>800</v>
      </c>
      <c r="G54" s="127">
        <v>2858000</v>
      </c>
      <c r="H54" s="127">
        <v>1188882.01</v>
      </c>
      <c r="I54" s="223">
        <f t="shared" si="3"/>
        <v>41.598390832750177</v>
      </c>
    </row>
    <row r="55" spans="1:9" ht="77.45" customHeight="1">
      <c r="A55" s="175" t="s">
        <v>428</v>
      </c>
      <c r="B55" s="77"/>
      <c r="C55" s="187">
        <v>5</v>
      </c>
      <c r="D55" s="187">
        <v>3</v>
      </c>
      <c r="E55" s="163" t="s">
        <v>223</v>
      </c>
      <c r="F55" s="133">
        <v>200</v>
      </c>
      <c r="G55" s="127">
        <v>5125748.78</v>
      </c>
      <c r="H55" s="127">
        <v>602321.34</v>
      </c>
      <c r="I55" s="223">
        <f t="shared" si="3"/>
        <v>11.750894666359359</v>
      </c>
    </row>
    <row r="56" spans="1:9" ht="69" customHeight="1">
      <c r="A56" s="175" t="s">
        <v>429</v>
      </c>
      <c r="B56" s="78"/>
      <c r="C56" s="187">
        <v>5</v>
      </c>
      <c r="D56" s="187">
        <v>3</v>
      </c>
      <c r="E56" s="163" t="s">
        <v>227</v>
      </c>
      <c r="F56" s="133">
        <v>200</v>
      </c>
      <c r="G56" s="127">
        <v>14850000</v>
      </c>
      <c r="H56" s="127">
        <v>5566081.8399999999</v>
      </c>
      <c r="I56" s="223">
        <f t="shared" si="3"/>
        <v>37.482032592592589</v>
      </c>
    </row>
    <row r="57" spans="1:9" ht="96" customHeight="1">
      <c r="A57" s="282" t="s">
        <v>430</v>
      </c>
      <c r="B57" s="78"/>
      <c r="C57" s="187">
        <v>5</v>
      </c>
      <c r="D57" s="187">
        <v>3</v>
      </c>
      <c r="E57" s="163" t="s">
        <v>408</v>
      </c>
      <c r="F57" s="133">
        <v>200</v>
      </c>
      <c r="G57" s="274">
        <v>50000</v>
      </c>
      <c r="H57" s="281">
        <v>0</v>
      </c>
      <c r="I57" s="281">
        <f t="shared" si="3"/>
        <v>0</v>
      </c>
    </row>
    <row r="58" spans="1:9" ht="69.599999999999994" customHeight="1">
      <c r="A58" s="282" t="s">
        <v>423</v>
      </c>
      <c r="B58" s="78"/>
      <c r="C58" s="187">
        <v>5</v>
      </c>
      <c r="D58" s="187">
        <v>3</v>
      </c>
      <c r="E58" s="163" t="s">
        <v>406</v>
      </c>
      <c r="F58" s="133">
        <v>200</v>
      </c>
      <c r="G58" s="274">
        <v>5522554</v>
      </c>
      <c r="H58" s="281">
        <v>0</v>
      </c>
      <c r="I58" s="281">
        <f t="shared" si="3"/>
        <v>0</v>
      </c>
    </row>
    <row r="59" spans="1:9" ht="79.150000000000006" customHeight="1">
      <c r="A59" s="282" t="s">
        <v>341</v>
      </c>
      <c r="B59" s="78"/>
      <c r="C59" s="187">
        <v>5</v>
      </c>
      <c r="D59" s="187">
        <v>3</v>
      </c>
      <c r="E59" s="163" t="s">
        <v>409</v>
      </c>
      <c r="F59" s="133">
        <v>200</v>
      </c>
      <c r="G59" s="274">
        <v>150000</v>
      </c>
      <c r="H59" s="281">
        <v>0</v>
      </c>
      <c r="I59" s="281">
        <f t="shared" si="3"/>
        <v>0</v>
      </c>
    </row>
    <row r="60" spans="1:9" ht="100.15" customHeight="1">
      <c r="A60" s="283" t="s">
        <v>255</v>
      </c>
      <c r="B60" s="87"/>
      <c r="C60" s="187">
        <v>5</v>
      </c>
      <c r="D60" s="187">
        <v>5</v>
      </c>
      <c r="E60" s="163" t="s">
        <v>230</v>
      </c>
      <c r="F60" s="188">
        <v>100</v>
      </c>
      <c r="G60" s="274">
        <v>5265000</v>
      </c>
      <c r="H60" s="127">
        <v>2708971.39</v>
      </c>
      <c r="I60" s="223">
        <f t="shared" si="3"/>
        <v>51.452448053181385</v>
      </c>
    </row>
    <row r="61" spans="1:9" ht="67.150000000000006" customHeight="1">
      <c r="A61" s="80" t="s">
        <v>254</v>
      </c>
      <c r="B61" s="77"/>
      <c r="C61" s="187">
        <v>5</v>
      </c>
      <c r="D61" s="187">
        <v>5</v>
      </c>
      <c r="E61" s="163" t="s">
        <v>230</v>
      </c>
      <c r="F61" s="133">
        <v>200</v>
      </c>
      <c r="G61" s="274">
        <v>730950</v>
      </c>
      <c r="H61" s="127">
        <v>213707.64</v>
      </c>
      <c r="I61" s="223">
        <f t="shared" si="3"/>
        <v>29.23697106505233</v>
      </c>
    </row>
    <row r="62" spans="1:9" ht="54.6" customHeight="1">
      <c r="A62" s="192" t="s">
        <v>265</v>
      </c>
      <c r="B62" s="87"/>
      <c r="C62" s="187">
        <v>5</v>
      </c>
      <c r="D62" s="187">
        <v>5</v>
      </c>
      <c r="E62" s="163" t="s">
        <v>230</v>
      </c>
      <c r="F62" s="133">
        <v>800</v>
      </c>
      <c r="G62" s="274">
        <v>4050</v>
      </c>
      <c r="H62" s="127">
        <v>1268.6199999999999</v>
      </c>
      <c r="I62" s="223">
        <f t="shared" si="3"/>
        <v>31.323950617283948</v>
      </c>
    </row>
    <row r="63" spans="1:9" ht="16.899999999999999" customHeight="1">
      <c r="A63" s="61" t="s">
        <v>46</v>
      </c>
      <c r="B63" s="82"/>
      <c r="C63" s="63">
        <v>7</v>
      </c>
      <c r="D63" s="88"/>
      <c r="E63" s="89"/>
      <c r="F63" s="90"/>
      <c r="G63" s="66">
        <f>G64+G65</f>
        <v>200000</v>
      </c>
      <c r="H63" s="66">
        <f>H64+H65</f>
        <v>102000</v>
      </c>
      <c r="I63" s="224">
        <f t="shared" si="3"/>
        <v>51</v>
      </c>
    </row>
    <row r="64" spans="1:9" ht="78.599999999999994" customHeight="1">
      <c r="A64" s="81" t="s">
        <v>264</v>
      </c>
      <c r="B64" s="158"/>
      <c r="C64" s="187">
        <v>7</v>
      </c>
      <c r="D64" s="187">
        <v>7</v>
      </c>
      <c r="E64" s="163" t="s">
        <v>182</v>
      </c>
      <c r="F64" s="133">
        <v>200</v>
      </c>
      <c r="G64" s="127">
        <v>91000</v>
      </c>
      <c r="H64" s="127">
        <v>41000</v>
      </c>
      <c r="I64" s="223">
        <f t="shared" si="3"/>
        <v>45.054945054945058</v>
      </c>
    </row>
    <row r="65" spans="1:9" ht="84" customHeight="1">
      <c r="A65" s="81" t="s">
        <v>264</v>
      </c>
      <c r="B65" s="77"/>
      <c r="C65" s="187">
        <v>7</v>
      </c>
      <c r="D65" s="187">
        <v>7</v>
      </c>
      <c r="E65" s="163" t="s">
        <v>185</v>
      </c>
      <c r="F65" s="133">
        <v>200</v>
      </c>
      <c r="G65" s="127">
        <v>109000</v>
      </c>
      <c r="H65" s="127">
        <v>61000</v>
      </c>
      <c r="I65" s="223">
        <f t="shared" si="3"/>
        <v>55.963302752293572</v>
      </c>
    </row>
    <row r="66" spans="1:9" ht="19.149999999999999" customHeight="1">
      <c r="A66" s="61" t="s">
        <v>47</v>
      </c>
      <c r="B66" s="62"/>
      <c r="C66" s="63">
        <v>8</v>
      </c>
      <c r="D66" s="63">
        <v>0</v>
      </c>
      <c r="E66" s="76"/>
      <c r="F66" s="73"/>
      <c r="G66" s="66">
        <f>G67</f>
        <v>425000</v>
      </c>
      <c r="H66" s="66">
        <f>H67</f>
        <v>212500</v>
      </c>
      <c r="I66" s="230">
        <f t="shared" si="3"/>
        <v>50</v>
      </c>
    </row>
    <row r="67" spans="1:9" ht="37.9" customHeight="1">
      <c r="A67" s="176" t="s">
        <v>431</v>
      </c>
      <c r="B67" s="68"/>
      <c r="C67" s="187">
        <v>8</v>
      </c>
      <c r="D67" s="187">
        <v>1</v>
      </c>
      <c r="E67" s="163" t="s">
        <v>133</v>
      </c>
      <c r="F67" s="133">
        <v>500</v>
      </c>
      <c r="G67" s="127">
        <v>425000</v>
      </c>
      <c r="H67" s="127">
        <v>212500</v>
      </c>
      <c r="I67" s="223">
        <f t="shared" si="3"/>
        <v>50</v>
      </c>
    </row>
    <row r="68" spans="1:9" ht="15.75">
      <c r="A68" s="167" t="s">
        <v>49</v>
      </c>
      <c r="B68" s="62"/>
      <c r="C68" s="63">
        <v>10</v>
      </c>
      <c r="D68" s="79"/>
      <c r="E68" s="71"/>
      <c r="F68" s="73"/>
      <c r="G68" s="66">
        <f>G69+G70+G71+G72</f>
        <v>3655345</v>
      </c>
      <c r="H68" s="66">
        <f>H69+H70+H71+H72</f>
        <v>125818.88</v>
      </c>
      <c r="I68" s="224">
        <f t="shared" si="3"/>
        <v>3.4420521181995136</v>
      </c>
    </row>
    <row r="69" spans="1:9" ht="63.6" customHeight="1">
      <c r="A69" s="248" t="s">
        <v>253</v>
      </c>
      <c r="B69" s="77"/>
      <c r="C69" s="187">
        <v>10</v>
      </c>
      <c r="D69" s="187">
        <v>1</v>
      </c>
      <c r="E69" s="163" t="s">
        <v>196</v>
      </c>
      <c r="F69" s="133">
        <v>300</v>
      </c>
      <c r="G69" s="127">
        <v>240000</v>
      </c>
      <c r="H69" s="127">
        <v>114337.68</v>
      </c>
      <c r="I69" s="223">
        <f t="shared" si="3"/>
        <v>47.640699999999995</v>
      </c>
    </row>
    <row r="70" spans="1:9" ht="98.45" customHeight="1">
      <c r="A70" s="175" t="s">
        <v>432</v>
      </c>
      <c r="B70" s="205"/>
      <c r="C70" s="187">
        <v>10</v>
      </c>
      <c r="D70" s="187">
        <v>3</v>
      </c>
      <c r="E70" s="163" t="s">
        <v>379</v>
      </c>
      <c r="F70" s="133">
        <v>300</v>
      </c>
      <c r="G70" s="127">
        <v>1754345</v>
      </c>
      <c r="H70" s="281">
        <v>0</v>
      </c>
      <c r="I70" s="281">
        <f t="shared" si="3"/>
        <v>0</v>
      </c>
    </row>
    <row r="71" spans="1:9" ht="118.15" customHeight="1">
      <c r="A71" s="175" t="s">
        <v>269</v>
      </c>
      <c r="B71" s="159"/>
      <c r="C71" s="187">
        <v>10</v>
      </c>
      <c r="D71" s="187">
        <v>3</v>
      </c>
      <c r="E71" s="163" t="s">
        <v>204</v>
      </c>
      <c r="F71" s="133">
        <v>300</v>
      </c>
      <c r="G71" s="127">
        <v>650000</v>
      </c>
      <c r="H71" s="281">
        <v>4592.49</v>
      </c>
      <c r="I71" s="281">
        <f t="shared" si="3"/>
        <v>0.70653692307692306</v>
      </c>
    </row>
    <row r="72" spans="1:9" ht="75.599999999999994" customHeight="1">
      <c r="A72" s="282" t="s">
        <v>479</v>
      </c>
      <c r="B72" s="292"/>
      <c r="C72" s="187">
        <v>10</v>
      </c>
      <c r="D72" s="187">
        <v>3</v>
      </c>
      <c r="E72" s="163" t="s">
        <v>470</v>
      </c>
      <c r="F72" s="133">
        <v>300</v>
      </c>
      <c r="G72" s="127">
        <v>1011000</v>
      </c>
      <c r="H72" s="127">
        <v>6888.71</v>
      </c>
      <c r="I72" s="281">
        <f t="shared" si="3"/>
        <v>0.68137586547972306</v>
      </c>
    </row>
    <row r="73" spans="1:9" ht="18" customHeight="1">
      <c r="A73" s="61" t="s">
        <v>52</v>
      </c>
      <c r="B73" s="62"/>
      <c r="C73" s="63">
        <v>11</v>
      </c>
      <c r="D73" s="63">
        <v>0</v>
      </c>
      <c r="E73" s="64">
        <v>0</v>
      </c>
      <c r="F73" s="65">
        <v>0</v>
      </c>
      <c r="G73" s="66">
        <f>G75+G74+G76</f>
        <v>420000</v>
      </c>
      <c r="H73" s="66">
        <f>H75+H74+H76</f>
        <v>207600</v>
      </c>
      <c r="I73" s="224">
        <f t="shared" si="3"/>
        <v>49.428571428571431</v>
      </c>
    </row>
    <row r="74" spans="1:9" ht="81" customHeight="1">
      <c r="A74" s="176" t="s">
        <v>262</v>
      </c>
      <c r="B74" s="77"/>
      <c r="C74" s="187">
        <v>11</v>
      </c>
      <c r="D74" s="187">
        <v>2</v>
      </c>
      <c r="E74" s="163" t="s">
        <v>210</v>
      </c>
      <c r="F74" s="133">
        <v>200</v>
      </c>
      <c r="G74" s="127">
        <v>115000</v>
      </c>
      <c r="H74" s="127">
        <v>77600</v>
      </c>
      <c r="I74" s="223">
        <f t="shared" si="3"/>
        <v>67.478260869565219</v>
      </c>
    </row>
    <row r="75" spans="1:9" ht="84.6" customHeight="1">
      <c r="A75" s="176" t="s">
        <v>302</v>
      </c>
      <c r="B75" s="77"/>
      <c r="C75" s="187">
        <v>11</v>
      </c>
      <c r="D75" s="187">
        <v>2</v>
      </c>
      <c r="E75" s="163" t="s">
        <v>213</v>
      </c>
      <c r="F75" s="133">
        <v>200</v>
      </c>
      <c r="G75" s="127">
        <v>85000</v>
      </c>
      <c r="H75" s="127">
        <v>20000</v>
      </c>
      <c r="I75" s="223">
        <f t="shared" si="3"/>
        <v>23.52941176470588</v>
      </c>
    </row>
    <row r="76" spans="1:9" ht="81" customHeight="1">
      <c r="A76" s="81" t="s">
        <v>433</v>
      </c>
      <c r="B76" s="284"/>
      <c r="C76" s="195">
        <v>11</v>
      </c>
      <c r="D76" s="195">
        <v>2</v>
      </c>
      <c r="E76" s="96" t="s">
        <v>386</v>
      </c>
      <c r="F76" s="133">
        <v>600</v>
      </c>
      <c r="G76" s="127">
        <v>220000</v>
      </c>
      <c r="H76" s="127">
        <v>110000</v>
      </c>
      <c r="I76" s="281">
        <f t="shared" si="3"/>
        <v>50</v>
      </c>
    </row>
    <row r="77" spans="1:9" ht="56.45" customHeight="1">
      <c r="A77" s="61" t="s">
        <v>434</v>
      </c>
      <c r="B77" s="284"/>
      <c r="C77" s="63">
        <v>14</v>
      </c>
      <c r="D77" s="195"/>
      <c r="E77" s="96"/>
      <c r="F77" s="133"/>
      <c r="G77" s="66">
        <f>G78+G79+G80</f>
        <v>6893332</v>
      </c>
      <c r="H77" s="66">
        <f>H78+H79+H80</f>
        <v>3423333</v>
      </c>
      <c r="I77" s="66">
        <f t="shared" si="3"/>
        <v>49.661513474180559</v>
      </c>
    </row>
    <row r="78" spans="1:9" ht="72.599999999999994" customHeight="1">
      <c r="A78" s="81" t="s">
        <v>435</v>
      </c>
      <c r="B78" s="284"/>
      <c r="C78" s="195">
        <v>14</v>
      </c>
      <c r="D78" s="195">
        <v>3</v>
      </c>
      <c r="E78" s="96" t="s">
        <v>188</v>
      </c>
      <c r="F78" s="133">
        <v>500</v>
      </c>
      <c r="G78" s="127">
        <v>6450000</v>
      </c>
      <c r="H78" s="127">
        <v>3110001</v>
      </c>
      <c r="I78" s="281">
        <f t="shared" si="3"/>
        <v>48.217069767441863</v>
      </c>
    </row>
    <row r="79" spans="1:9" ht="51.6" customHeight="1">
      <c r="A79" s="81" t="s">
        <v>480</v>
      </c>
      <c r="B79" s="284"/>
      <c r="C79" s="195">
        <v>14</v>
      </c>
      <c r="D79" s="195">
        <v>3</v>
      </c>
      <c r="E79" s="96" t="s">
        <v>382</v>
      </c>
      <c r="F79" s="133">
        <v>500</v>
      </c>
      <c r="G79" s="127">
        <v>263332</v>
      </c>
      <c r="H79" s="127">
        <v>263332</v>
      </c>
      <c r="I79" s="281">
        <f t="shared" si="3"/>
        <v>100</v>
      </c>
    </row>
    <row r="80" spans="1:9" ht="82.9" customHeight="1">
      <c r="A80" s="81" t="s">
        <v>436</v>
      </c>
      <c r="B80" s="284"/>
      <c r="C80" s="195">
        <v>14</v>
      </c>
      <c r="D80" s="195">
        <v>3</v>
      </c>
      <c r="E80" s="96" t="s">
        <v>194</v>
      </c>
      <c r="F80" s="133">
        <v>500</v>
      </c>
      <c r="G80" s="127">
        <v>180000</v>
      </c>
      <c r="H80" s="127">
        <v>50000</v>
      </c>
      <c r="I80" s="281">
        <f t="shared" si="3"/>
        <v>27.777777777777779</v>
      </c>
    </row>
    <row r="81" spans="1:9" ht="18.75">
      <c r="A81" s="301" t="s">
        <v>54</v>
      </c>
      <c r="B81" s="302"/>
      <c r="C81" s="302"/>
      <c r="D81" s="302"/>
      <c r="E81" s="302"/>
      <c r="F81" s="303"/>
      <c r="G81" s="70">
        <f>G14</f>
        <v>92932556.689999998</v>
      </c>
      <c r="H81" s="70">
        <f>H14</f>
        <v>29212873.209999997</v>
      </c>
      <c r="I81" s="229">
        <f t="shared" si="3"/>
        <v>31.434487816198697</v>
      </c>
    </row>
    <row r="82" spans="1:9" ht="15.75">
      <c r="A82" s="259" t="s">
        <v>238</v>
      </c>
      <c r="B82" s="260"/>
      <c r="C82" s="260"/>
      <c r="D82" s="260"/>
      <c r="E82" s="260"/>
      <c r="F82" s="260"/>
      <c r="G82" s="261">
        <f>'Приложение 1'!C68-'Приложение 3'!G81</f>
        <v>-237032.15999999642</v>
      </c>
      <c r="H82" s="261">
        <f>'Приложение 1'!D68-'Приложение 3'!H81</f>
        <v>3959437.7699999996</v>
      </c>
      <c r="I82" s="169"/>
    </row>
    <row r="83" spans="1:9">
      <c r="A83" s="170"/>
      <c r="B83" s="171"/>
      <c r="C83" s="171"/>
      <c r="D83" s="171"/>
      <c r="E83" s="171"/>
      <c r="F83" s="171"/>
      <c r="G83" s="171"/>
      <c r="H83" s="171"/>
      <c r="I83" s="171"/>
    </row>
    <row r="84" spans="1:9">
      <c r="A84" s="170"/>
      <c r="B84" s="171"/>
      <c r="C84" s="171"/>
      <c r="D84" s="171"/>
      <c r="E84" s="171"/>
      <c r="F84" s="171"/>
      <c r="G84" s="171"/>
      <c r="H84" s="171"/>
      <c r="I84" s="171"/>
    </row>
    <row r="85" spans="1:9">
      <c r="A85" s="170"/>
      <c r="B85" s="171"/>
      <c r="C85" s="171"/>
      <c r="D85" s="171"/>
      <c r="E85" s="171"/>
      <c r="F85" s="171"/>
      <c r="G85" s="171"/>
      <c r="H85" s="171"/>
      <c r="I85" s="171"/>
    </row>
    <row r="86" spans="1:9">
      <c r="A86" s="304"/>
      <c r="B86" s="304"/>
      <c r="C86" s="304"/>
      <c r="D86" s="304"/>
      <c r="E86" s="304"/>
      <c r="F86" s="304"/>
      <c r="G86" s="304"/>
      <c r="H86" s="304"/>
      <c r="I86" s="210"/>
    </row>
    <row r="87" spans="1:9">
      <c r="A87" s="170"/>
      <c r="B87" s="171"/>
      <c r="C87" s="171"/>
      <c r="D87" s="171"/>
      <c r="E87" s="171"/>
      <c r="F87" s="171"/>
      <c r="G87" s="171"/>
      <c r="H87" s="171"/>
      <c r="I87" s="171"/>
    </row>
    <row r="88" spans="1:9">
      <c r="A88" s="170"/>
      <c r="B88" s="171"/>
      <c r="C88" s="171"/>
      <c r="D88" s="171"/>
      <c r="E88" s="171"/>
      <c r="F88" s="171"/>
      <c r="G88" s="171"/>
      <c r="H88" s="171"/>
      <c r="I88" s="171"/>
    </row>
    <row r="89" spans="1:9">
      <c r="A89" s="170"/>
      <c r="B89" s="171"/>
      <c r="C89" s="171"/>
      <c r="D89" s="171"/>
      <c r="E89" s="171"/>
      <c r="F89" s="171"/>
      <c r="G89" s="171"/>
      <c r="H89" s="171"/>
      <c r="I89" s="171"/>
    </row>
    <row r="90" spans="1:9">
      <c r="A90" s="170"/>
      <c r="B90" s="171"/>
      <c r="C90" s="171"/>
      <c r="D90" s="171"/>
      <c r="E90" s="171"/>
      <c r="F90" s="171"/>
      <c r="G90" s="171"/>
      <c r="H90" s="171"/>
      <c r="I90" s="171"/>
    </row>
    <row r="91" spans="1:9">
      <c r="A91" s="170"/>
      <c r="B91" s="171"/>
      <c r="C91" s="171"/>
      <c r="D91" s="171"/>
      <c r="E91" s="171"/>
      <c r="F91" s="171"/>
      <c r="G91" s="171"/>
      <c r="H91" s="171"/>
      <c r="I91" s="171"/>
    </row>
    <row r="92" spans="1:9">
      <c r="A92" s="170"/>
      <c r="B92" s="171"/>
      <c r="C92" s="171"/>
      <c r="D92" s="171"/>
      <c r="E92" s="171"/>
      <c r="F92" s="171"/>
      <c r="G92" s="171"/>
      <c r="H92" s="171"/>
      <c r="I92" s="171"/>
    </row>
    <row r="93" spans="1:9">
      <c r="A93" s="170"/>
      <c r="B93" s="171"/>
      <c r="C93" s="171"/>
      <c r="D93" s="171"/>
      <c r="E93" s="171"/>
      <c r="F93" s="171"/>
      <c r="G93" s="171"/>
      <c r="H93" s="171"/>
      <c r="I93" s="171"/>
    </row>
    <row r="94" spans="1:9">
      <c r="A94" s="170"/>
      <c r="B94" s="171"/>
      <c r="C94" s="171"/>
      <c r="D94" s="171"/>
      <c r="E94" s="171"/>
      <c r="F94" s="171"/>
      <c r="G94" s="171"/>
      <c r="H94" s="171"/>
      <c r="I94" s="171"/>
    </row>
    <row r="95" spans="1:9">
      <c r="A95" s="170"/>
      <c r="B95" s="171"/>
      <c r="C95" s="171"/>
      <c r="D95" s="171"/>
      <c r="E95" s="171"/>
      <c r="F95" s="171"/>
      <c r="G95" s="171"/>
      <c r="H95" s="171"/>
      <c r="I95" s="171"/>
    </row>
  </sheetData>
  <mergeCells count="19">
    <mergeCell ref="A8:H8"/>
    <mergeCell ref="A7:H7"/>
    <mergeCell ref="A6:H6"/>
    <mergeCell ref="A1:I1"/>
    <mergeCell ref="A2:I2"/>
    <mergeCell ref="A3:I3"/>
    <mergeCell ref="A4:I4"/>
    <mergeCell ref="I9:I12"/>
    <mergeCell ref="A81:F81"/>
    <mergeCell ref="A86:H86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</mergeCells>
  <phoneticPr fontId="11" type="noConversion"/>
  <pageMargins left="0.74803149606299213" right="0.35433070866141736" top="0.39370078740157483" bottom="0.39370078740157483" header="0.51181102362204722" footer="0.51181102362204722"/>
  <pageSetup paperSize="9" scale="61" orientation="portrait" r:id="rId1"/>
  <headerFooter alignWithMargins="0"/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60"/>
  <sheetViews>
    <sheetView view="pageBreakPreview" zoomScale="89" zoomScaleNormal="100" zoomScaleSheetLayoutView="89" workbookViewId="0">
      <selection activeCell="E18" sqref="E18"/>
    </sheetView>
  </sheetViews>
  <sheetFormatPr defaultRowHeight="12.75"/>
  <cols>
    <col min="1" max="1" width="44" style="46" customWidth="1"/>
    <col min="2" max="2" width="6.5703125" style="46" customWidth="1"/>
    <col min="3" max="3" width="7.7109375" style="46" customWidth="1"/>
    <col min="4" max="4" width="16.7109375" style="46" customWidth="1"/>
    <col min="5" max="5" width="17.28515625" style="46" customWidth="1"/>
    <col min="6" max="6" width="11.140625" style="46" customWidth="1"/>
  </cols>
  <sheetData>
    <row r="1" spans="1:6" ht="15.75">
      <c r="A1" s="335" t="s">
        <v>272</v>
      </c>
      <c r="B1" s="335"/>
      <c r="C1" s="335"/>
      <c r="D1" s="335"/>
      <c r="E1" s="335"/>
      <c r="F1" s="335"/>
    </row>
    <row r="2" spans="1:6" ht="15.75">
      <c r="A2" s="326" t="s">
        <v>56</v>
      </c>
      <c r="B2" s="326"/>
      <c r="C2" s="326"/>
      <c r="D2" s="326"/>
      <c r="E2" s="326"/>
      <c r="F2" s="326"/>
    </row>
    <row r="3" spans="1:6" ht="15.75">
      <c r="A3" s="326" t="s">
        <v>57</v>
      </c>
      <c r="B3" s="326"/>
      <c r="C3" s="326"/>
      <c r="D3" s="326"/>
      <c r="E3" s="326"/>
      <c r="F3" s="326"/>
    </row>
    <row r="4" spans="1:6" ht="15.75">
      <c r="A4" s="336" t="s">
        <v>486</v>
      </c>
      <c r="B4" s="336"/>
      <c r="C4" s="336"/>
      <c r="D4" s="336"/>
      <c r="E4" s="336"/>
      <c r="F4" s="336"/>
    </row>
    <row r="5" spans="1:6" ht="11.25" customHeight="1">
      <c r="A5" s="26"/>
      <c r="B5" s="26"/>
      <c r="C5" s="26"/>
      <c r="D5" s="26"/>
      <c r="E5" s="26"/>
      <c r="F5" s="26"/>
    </row>
    <row r="6" spans="1:6" ht="15" customHeight="1">
      <c r="A6" s="327" t="s">
        <v>25</v>
      </c>
      <c r="B6" s="327"/>
      <c r="C6" s="327"/>
      <c r="D6" s="327"/>
      <c r="E6" s="327"/>
      <c r="F6" s="327"/>
    </row>
    <row r="7" spans="1:6" ht="15.75" customHeight="1">
      <c r="A7" s="327" t="s">
        <v>26</v>
      </c>
      <c r="B7" s="327"/>
      <c r="C7" s="327"/>
      <c r="D7" s="327"/>
      <c r="E7" s="327"/>
      <c r="F7" s="327"/>
    </row>
    <row r="8" spans="1:6" ht="15.75" customHeight="1">
      <c r="A8" s="328" t="s">
        <v>27</v>
      </c>
      <c r="B8" s="328"/>
      <c r="C8" s="328"/>
      <c r="D8" s="328"/>
      <c r="E8" s="328"/>
      <c r="F8" s="328"/>
    </row>
    <row r="9" spans="1:6" ht="18.75">
      <c r="A9" s="327" t="s">
        <v>481</v>
      </c>
      <c r="B9" s="327"/>
      <c r="C9" s="327"/>
      <c r="D9" s="327"/>
      <c r="E9" s="327"/>
      <c r="F9" s="327"/>
    </row>
    <row r="10" spans="1:6" ht="16.5" thickBot="1">
      <c r="A10" s="27"/>
      <c r="B10" s="27"/>
      <c r="C10" s="27"/>
      <c r="D10" s="27"/>
      <c r="E10" s="27"/>
      <c r="F10" s="28" t="s">
        <v>28</v>
      </c>
    </row>
    <row r="11" spans="1:6" ht="15.75">
      <c r="A11" s="329"/>
      <c r="B11" s="332" t="s">
        <v>29</v>
      </c>
      <c r="C11" s="332"/>
      <c r="D11" s="332" t="s">
        <v>274</v>
      </c>
      <c r="E11" s="332" t="s">
        <v>275</v>
      </c>
      <c r="F11" s="332" t="s">
        <v>283</v>
      </c>
    </row>
    <row r="12" spans="1:6" ht="15.6" customHeight="1">
      <c r="A12" s="330"/>
      <c r="B12" s="337" t="s">
        <v>30</v>
      </c>
      <c r="C12" s="337" t="s">
        <v>31</v>
      </c>
      <c r="D12" s="333"/>
      <c r="E12" s="333"/>
      <c r="F12" s="333"/>
    </row>
    <row r="13" spans="1:6" ht="15.6" customHeight="1">
      <c r="A13" s="330"/>
      <c r="B13" s="337"/>
      <c r="C13" s="337"/>
      <c r="D13" s="333"/>
      <c r="E13" s="333"/>
      <c r="F13" s="333"/>
    </row>
    <row r="14" spans="1:6" ht="6" customHeight="1">
      <c r="A14" s="331"/>
      <c r="B14" s="337"/>
      <c r="C14" s="337"/>
      <c r="D14" s="334"/>
      <c r="E14" s="334"/>
      <c r="F14" s="334"/>
    </row>
    <row r="15" spans="1:6" ht="15.75" customHeight="1" thickBot="1">
      <c r="A15" s="29">
        <v>1</v>
      </c>
      <c r="B15" s="30">
        <v>2</v>
      </c>
      <c r="C15" s="30">
        <v>3</v>
      </c>
      <c r="D15" s="30"/>
      <c r="E15" s="30"/>
      <c r="F15" s="30"/>
    </row>
    <row r="16" spans="1:6" ht="24" customHeight="1">
      <c r="A16" s="31" t="s">
        <v>32</v>
      </c>
      <c r="B16" s="32">
        <v>1</v>
      </c>
      <c r="C16" s="32">
        <v>0</v>
      </c>
      <c r="D16" s="33">
        <f>D17+D19+D21+D23+D20+D18+D22</f>
        <v>17591373.75</v>
      </c>
      <c r="E16" s="33">
        <f>E17+E19+E21+E23+E20+E18+E22</f>
        <v>7282153.8200000003</v>
      </c>
      <c r="F16" s="235">
        <f t="shared" ref="F16:F47" si="0">E16/D16*100</f>
        <v>41.396163389456724</v>
      </c>
    </row>
    <row r="17" spans="1:6" ht="48.6" customHeight="1">
      <c r="A17" s="34" t="s">
        <v>33</v>
      </c>
      <c r="B17" s="144">
        <v>1</v>
      </c>
      <c r="C17" s="144">
        <v>2</v>
      </c>
      <c r="D17" s="40">
        <v>1002000</v>
      </c>
      <c r="E17" s="40">
        <v>516397.65</v>
      </c>
      <c r="F17" s="232">
        <f t="shared" si="0"/>
        <v>51.536691616766475</v>
      </c>
    </row>
    <row r="18" spans="1:6" ht="82.15" customHeight="1">
      <c r="A18" s="34" t="s">
        <v>342</v>
      </c>
      <c r="B18" s="144">
        <v>1</v>
      </c>
      <c r="C18" s="144">
        <v>3</v>
      </c>
      <c r="D18" s="266">
        <v>224000</v>
      </c>
      <c r="E18" s="40"/>
      <c r="F18" s="232">
        <f t="shared" si="0"/>
        <v>0</v>
      </c>
    </row>
    <row r="19" spans="1:6" ht="80.45" customHeight="1">
      <c r="A19" s="34" t="s">
        <v>34</v>
      </c>
      <c r="B19" s="144">
        <v>1</v>
      </c>
      <c r="C19" s="144">
        <v>4</v>
      </c>
      <c r="D19" s="40">
        <v>9679000</v>
      </c>
      <c r="E19" s="40">
        <v>4348164.42</v>
      </c>
      <c r="F19" s="232">
        <f t="shared" si="0"/>
        <v>44.923694803182144</v>
      </c>
    </row>
    <row r="20" spans="1:6" ht="63.6" customHeight="1">
      <c r="A20" s="34" t="s">
        <v>300</v>
      </c>
      <c r="B20" s="144">
        <v>1</v>
      </c>
      <c r="C20" s="144">
        <v>6</v>
      </c>
      <c r="D20" s="40">
        <v>210000</v>
      </c>
      <c r="E20" s="40">
        <v>105000</v>
      </c>
      <c r="F20" s="232">
        <f t="shared" si="0"/>
        <v>50</v>
      </c>
    </row>
    <row r="21" spans="1:6" ht="36.75" customHeight="1">
      <c r="A21" s="34" t="s">
        <v>437</v>
      </c>
      <c r="B21" s="144">
        <v>1</v>
      </c>
      <c r="C21" s="144">
        <v>7</v>
      </c>
      <c r="D21" s="40">
        <v>1000000</v>
      </c>
      <c r="E21" s="40">
        <v>0</v>
      </c>
      <c r="F21" s="232">
        <f t="shared" si="0"/>
        <v>0</v>
      </c>
    </row>
    <row r="22" spans="1:6" ht="20.45" customHeight="1">
      <c r="A22" s="34" t="s">
        <v>343</v>
      </c>
      <c r="B22" s="35">
        <v>1</v>
      </c>
      <c r="C22" s="35">
        <v>11</v>
      </c>
      <c r="D22" s="269">
        <v>250111</v>
      </c>
      <c r="E22" s="40"/>
      <c r="F22" s="232">
        <f t="shared" si="0"/>
        <v>0</v>
      </c>
    </row>
    <row r="23" spans="1:6" ht="17.45" customHeight="1">
      <c r="A23" s="34" t="s">
        <v>35</v>
      </c>
      <c r="B23" s="35">
        <v>1</v>
      </c>
      <c r="C23" s="35">
        <v>13</v>
      </c>
      <c r="D23" s="36">
        <v>5226262.75</v>
      </c>
      <c r="E23" s="36">
        <v>2312591.75</v>
      </c>
      <c r="F23" s="233">
        <f t="shared" si="0"/>
        <v>44.24943522022501</v>
      </c>
    </row>
    <row r="24" spans="1:6" ht="37.15" customHeight="1">
      <c r="A24" s="37" t="s">
        <v>36</v>
      </c>
      <c r="B24" s="234">
        <v>3</v>
      </c>
      <c r="C24" s="38">
        <v>0</v>
      </c>
      <c r="D24" s="225">
        <f>D25</f>
        <v>2344000</v>
      </c>
      <c r="E24" s="225">
        <f>E25</f>
        <v>755244.3</v>
      </c>
      <c r="F24" s="237">
        <f t="shared" si="0"/>
        <v>32.22031996587031</v>
      </c>
    </row>
    <row r="25" spans="1:6" ht="63" customHeight="1">
      <c r="A25" s="95" t="s">
        <v>37</v>
      </c>
      <c r="B25" s="144">
        <v>3</v>
      </c>
      <c r="C25" s="144">
        <v>9</v>
      </c>
      <c r="D25" s="40">
        <v>2344000</v>
      </c>
      <c r="E25" s="40">
        <v>755244.3</v>
      </c>
      <c r="F25" s="236">
        <f t="shared" si="0"/>
        <v>32.22031996587031</v>
      </c>
    </row>
    <row r="26" spans="1:6" ht="18.75">
      <c r="A26" s="37" t="s">
        <v>38</v>
      </c>
      <c r="B26" s="38">
        <v>4</v>
      </c>
      <c r="C26" s="38">
        <v>0</v>
      </c>
      <c r="D26" s="39">
        <f>D27+D29+D28</f>
        <v>24747203.16</v>
      </c>
      <c r="E26" s="39">
        <f>E27+E29+E28</f>
        <v>6734124.5999999996</v>
      </c>
      <c r="F26" s="142">
        <f t="shared" si="0"/>
        <v>27.211659258871983</v>
      </c>
    </row>
    <row r="27" spans="1:6" ht="18.75">
      <c r="A27" s="34" t="s">
        <v>39</v>
      </c>
      <c r="B27" s="35">
        <v>4</v>
      </c>
      <c r="C27" s="35">
        <v>8</v>
      </c>
      <c r="D27" s="36">
        <v>310000</v>
      </c>
      <c r="E27" s="36">
        <v>179660</v>
      </c>
      <c r="F27" s="142">
        <f t="shared" si="0"/>
        <v>57.954838709677418</v>
      </c>
    </row>
    <row r="28" spans="1:6" ht="15.75">
      <c r="A28" s="34" t="s">
        <v>303</v>
      </c>
      <c r="B28" s="35">
        <v>4</v>
      </c>
      <c r="C28" s="35">
        <v>9</v>
      </c>
      <c r="D28" s="36">
        <v>19957203.16</v>
      </c>
      <c r="E28" s="36">
        <v>4604464.5999999996</v>
      </c>
      <c r="F28" s="238">
        <f t="shared" si="0"/>
        <v>23.07169277721578</v>
      </c>
    </row>
    <row r="29" spans="1:6" ht="28.9" customHeight="1">
      <c r="A29" s="34" t="s">
        <v>40</v>
      </c>
      <c r="B29" s="144">
        <v>4</v>
      </c>
      <c r="C29" s="144">
        <v>12</v>
      </c>
      <c r="D29" s="40">
        <v>4480000</v>
      </c>
      <c r="E29" s="40">
        <v>1950000</v>
      </c>
      <c r="F29" s="232">
        <f t="shared" si="0"/>
        <v>43.526785714285715</v>
      </c>
    </row>
    <row r="30" spans="1:6" ht="20.45" customHeight="1">
      <c r="A30" s="37" t="s">
        <v>41</v>
      </c>
      <c r="B30" s="38">
        <v>5</v>
      </c>
      <c r="C30" s="38">
        <v>0</v>
      </c>
      <c r="D30" s="39">
        <f>D31+D32+D33+D34</f>
        <v>36656302.780000001</v>
      </c>
      <c r="E30" s="39">
        <f>E31+E32+E33+E34</f>
        <v>10370098.609999999</v>
      </c>
      <c r="F30" s="142">
        <f t="shared" si="0"/>
        <v>28.290083351390301</v>
      </c>
    </row>
    <row r="31" spans="1:6" ht="21" customHeight="1">
      <c r="A31" s="34" t="s">
        <v>42</v>
      </c>
      <c r="B31" s="35">
        <v>5</v>
      </c>
      <c r="C31" s="35">
        <v>1</v>
      </c>
      <c r="D31" s="36">
        <v>1000000</v>
      </c>
      <c r="E31" s="36">
        <v>0</v>
      </c>
      <c r="F31" s="233">
        <f t="shared" si="0"/>
        <v>0</v>
      </c>
    </row>
    <row r="32" spans="1:6" ht="21.6" customHeight="1">
      <c r="A32" s="34" t="s">
        <v>43</v>
      </c>
      <c r="B32" s="35">
        <v>5</v>
      </c>
      <c r="C32" s="35">
        <v>2</v>
      </c>
      <c r="D32" s="36">
        <v>3958000</v>
      </c>
      <c r="E32" s="36">
        <v>1277747.78</v>
      </c>
      <c r="F32" s="142">
        <f t="shared" si="0"/>
        <v>32.282662455785747</v>
      </c>
    </row>
    <row r="33" spans="1:6" ht="21" customHeight="1">
      <c r="A33" s="34" t="s">
        <v>44</v>
      </c>
      <c r="B33" s="35">
        <v>5</v>
      </c>
      <c r="C33" s="35">
        <v>3</v>
      </c>
      <c r="D33" s="36">
        <v>25698302.780000001</v>
      </c>
      <c r="E33" s="36">
        <v>6168403.1799999997</v>
      </c>
      <c r="F33" s="233">
        <f t="shared" si="0"/>
        <v>24.003153954589678</v>
      </c>
    </row>
    <row r="34" spans="1:6" ht="31.9" customHeight="1">
      <c r="A34" s="34" t="s">
        <v>45</v>
      </c>
      <c r="B34" s="144">
        <v>5</v>
      </c>
      <c r="C34" s="144">
        <v>5</v>
      </c>
      <c r="D34" s="40">
        <v>6000000</v>
      </c>
      <c r="E34" s="40">
        <v>2923947.65</v>
      </c>
      <c r="F34" s="232">
        <f t="shared" si="0"/>
        <v>48.732460833333327</v>
      </c>
    </row>
    <row r="35" spans="1:6" ht="22.15" customHeight="1">
      <c r="A35" s="37" t="s">
        <v>46</v>
      </c>
      <c r="B35" s="38">
        <v>7</v>
      </c>
      <c r="C35" s="38">
        <v>0</v>
      </c>
      <c r="D35" s="39">
        <f>D36</f>
        <v>200000</v>
      </c>
      <c r="E35" s="39">
        <f>E36</f>
        <v>102000</v>
      </c>
      <c r="F35" s="142">
        <f t="shared" si="0"/>
        <v>51</v>
      </c>
    </row>
    <row r="36" spans="1:6" ht="15.75">
      <c r="A36" s="240" t="s">
        <v>304</v>
      </c>
      <c r="B36" s="144">
        <v>7</v>
      </c>
      <c r="C36" s="144">
        <v>7</v>
      </c>
      <c r="D36" s="40">
        <v>200000</v>
      </c>
      <c r="E36" s="40">
        <v>102000</v>
      </c>
      <c r="F36" s="232">
        <f t="shared" si="0"/>
        <v>51</v>
      </c>
    </row>
    <row r="37" spans="1:6" ht="18.75">
      <c r="A37" s="37" t="s">
        <v>47</v>
      </c>
      <c r="B37" s="38">
        <v>8</v>
      </c>
      <c r="C37" s="38">
        <v>0</v>
      </c>
      <c r="D37" s="39">
        <f>D38</f>
        <v>425000</v>
      </c>
      <c r="E37" s="39">
        <f>E38</f>
        <v>212500</v>
      </c>
      <c r="F37" s="142">
        <f t="shared" si="0"/>
        <v>50</v>
      </c>
    </row>
    <row r="38" spans="1:6" ht="18" customHeight="1">
      <c r="A38" s="34" t="s">
        <v>48</v>
      </c>
      <c r="B38" s="35">
        <v>8</v>
      </c>
      <c r="C38" s="35">
        <v>1</v>
      </c>
      <c r="D38" s="36">
        <v>425000</v>
      </c>
      <c r="E38" s="36">
        <v>212500</v>
      </c>
      <c r="F38" s="233">
        <f t="shared" si="0"/>
        <v>50</v>
      </c>
    </row>
    <row r="39" spans="1:6" ht="18.75">
      <c r="A39" s="37" t="s">
        <v>49</v>
      </c>
      <c r="B39" s="38">
        <v>10</v>
      </c>
      <c r="C39" s="38">
        <v>0</v>
      </c>
      <c r="D39" s="39">
        <f>D40+D41</f>
        <v>3655345</v>
      </c>
      <c r="E39" s="39">
        <f>E40+E41</f>
        <v>125818.87999999999</v>
      </c>
      <c r="F39" s="142">
        <f t="shared" si="0"/>
        <v>3.4420521181995132</v>
      </c>
    </row>
    <row r="40" spans="1:6" ht="16.5" customHeight="1">
      <c r="A40" s="34" t="s">
        <v>50</v>
      </c>
      <c r="B40" s="35">
        <v>10</v>
      </c>
      <c r="C40" s="35">
        <v>1</v>
      </c>
      <c r="D40" s="36">
        <v>240000</v>
      </c>
      <c r="E40" s="36">
        <v>114337.68</v>
      </c>
      <c r="F40" s="233">
        <f t="shared" si="0"/>
        <v>47.640699999999995</v>
      </c>
    </row>
    <row r="41" spans="1:6" ht="18.75" customHeight="1">
      <c r="A41" s="34" t="s">
        <v>51</v>
      </c>
      <c r="B41" s="35">
        <v>10</v>
      </c>
      <c r="C41" s="35">
        <v>3</v>
      </c>
      <c r="D41" s="36">
        <v>3415345</v>
      </c>
      <c r="E41" s="36">
        <v>11481.2</v>
      </c>
      <c r="F41" s="142">
        <f t="shared" si="0"/>
        <v>0.33616516047427125</v>
      </c>
    </row>
    <row r="42" spans="1:6" ht="18.75">
      <c r="A42" s="41" t="s">
        <v>52</v>
      </c>
      <c r="B42" s="38">
        <v>11</v>
      </c>
      <c r="C42" s="38"/>
      <c r="D42" s="39">
        <f>D43</f>
        <v>420000</v>
      </c>
      <c r="E42" s="39">
        <f>E43</f>
        <v>207600</v>
      </c>
      <c r="F42" s="142">
        <f t="shared" si="0"/>
        <v>49.428571428571431</v>
      </c>
    </row>
    <row r="43" spans="1:6" ht="15.75">
      <c r="A43" s="42" t="s">
        <v>53</v>
      </c>
      <c r="B43" s="35">
        <v>11</v>
      </c>
      <c r="C43" s="35">
        <v>2</v>
      </c>
      <c r="D43" s="36">
        <v>420000</v>
      </c>
      <c r="E43" s="36">
        <v>207600</v>
      </c>
      <c r="F43" s="233">
        <f>E43/D43*100</f>
        <v>49.428571428571431</v>
      </c>
    </row>
    <row r="44" spans="1:6" ht="75">
      <c r="A44" s="288" t="s">
        <v>434</v>
      </c>
      <c r="B44" s="38">
        <v>14</v>
      </c>
      <c r="C44" s="35"/>
      <c r="D44" s="39">
        <f>D45</f>
        <v>6893332</v>
      </c>
      <c r="E44" s="39">
        <f>E45</f>
        <v>3423333</v>
      </c>
      <c r="F44" s="287">
        <f t="shared" ref="F44:F45" si="1">E44/D44*100</f>
        <v>49.661513474180559</v>
      </c>
    </row>
    <row r="45" spans="1:6" ht="28.15" customHeight="1">
      <c r="A45" s="285" t="s">
        <v>438</v>
      </c>
      <c r="B45" s="35">
        <v>14</v>
      </c>
      <c r="C45" s="35">
        <v>3</v>
      </c>
      <c r="D45" s="286">
        <v>6893332</v>
      </c>
      <c r="E45" s="286">
        <v>3423333</v>
      </c>
      <c r="F45" s="287">
        <f t="shared" si="1"/>
        <v>49.661513474180559</v>
      </c>
    </row>
    <row r="46" spans="1:6" ht="18.75">
      <c r="A46" s="319" t="s">
        <v>54</v>
      </c>
      <c r="B46" s="320"/>
      <c r="C46" s="321"/>
      <c r="D46" s="43">
        <f>D16+D24+D26+D30+D35+D37+D39+D42+D44</f>
        <v>92932556.689999998</v>
      </c>
      <c r="E46" s="43">
        <f>E16+E24+E26+E30+E35+E37+E39+E42+E44</f>
        <v>29212873.209999997</v>
      </c>
      <c r="F46" s="142">
        <f t="shared" si="0"/>
        <v>31.434487816198697</v>
      </c>
    </row>
    <row r="47" spans="1:6" ht="30.6" customHeight="1" thickBot="1">
      <c r="A47" s="322" t="s">
        <v>55</v>
      </c>
      <c r="B47" s="323"/>
      <c r="C47" s="324"/>
      <c r="D47" s="252">
        <f>'Приложение 1'!C68-'Приложение 4'!D46</f>
        <v>-237032.15999999642</v>
      </c>
      <c r="E47" s="252">
        <f>'Приложение 1'!D68-'Приложение 4'!E46</f>
        <v>3959437.7699999996</v>
      </c>
      <c r="F47" s="276">
        <f t="shared" si="0"/>
        <v>-1670.4221781550907</v>
      </c>
    </row>
    <row r="48" spans="1:6">
      <c r="A48" s="44"/>
      <c r="B48" s="44"/>
      <c r="C48" s="44"/>
      <c r="D48" s="44"/>
      <c r="E48" s="44"/>
      <c r="F48" s="44"/>
    </row>
    <row r="49" spans="1:6">
      <c r="A49" s="325"/>
      <c r="B49" s="325"/>
      <c r="C49" s="325"/>
      <c r="D49" s="325"/>
      <c r="E49" s="325"/>
      <c r="F49" s="325"/>
    </row>
    <row r="50" spans="1:6">
      <c r="A50" s="45"/>
      <c r="B50" s="45"/>
      <c r="C50" s="45"/>
      <c r="D50" s="45"/>
      <c r="E50" s="45"/>
      <c r="F50" s="45"/>
    </row>
    <row r="51" spans="1:6">
      <c r="A51" s="45"/>
      <c r="B51" s="45"/>
      <c r="C51" s="45"/>
      <c r="D51" s="45"/>
      <c r="E51" s="45"/>
      <c r="F51" s="45"/>
    </row>
    <row r="52" spans="1:6">
      <c r="A52" s="45"/>
      <c r="B52" s="45"/>
      <c r="C52" s="45"/>
      <c r="D52" s="45"/>
      <c r="E52" s="45"/>
      <c r="F52" s="45"/>
    </row>
    <row r="53" spans="1:6">
      <c r="A53" s="45"/>
      <c r="B53" s="45"/>
      <c r="C53" s="45"/>
      <c r="D53" s="45"/>
      <c r="E53" s="45"/>
      <c r="F53" s="45"/>
    </row>
    <row r="54" spans="1:6">
      <c r="A54" s="45"/>
      <c r="B54" s="45"/>
      <c r="C54" s="45"/>
      <c r="D54" s="45"/>
      <c r="E54" s="45"/>
      <c r="F54" s="45"/>
    </row>
    <row r="55" spans="1:6">
      <c r="A55" s="45"/>
      <c r="B55" s="45"/>
      <c r="C55" s="45"/>
      <c r="D55" s="45"/>
      <c r="E55" s="45"/>
      <c r="F55" s="45"/>
    </row>
    <row r="56" spans="1:6">
      <c r="A56" s="45"/>
      <c r="B56" s="45"/>
      <c r="C56" s="45"/>
      <c r="D56" s="45"/>
      <c r="E56" s="45"/>
      <c r="F56" s="45"/>
    </row>
    <row r="57" spans="1:6">
      <c r="A57" s="45"/>
      <c r="B57" s="45"/>
      <c r="C57" s="45"/>
      <c r="D57" s="45"/>
      <c r="E57" s="45"/>
      <c r="F57" s="45"/>
    </row>
    <row r="58" spans="1:6">
      <c r="A58" s="45"/>
      <c r="B58" s="45"/>
      <c r="C58" s="45"/>
      <c r="D58" s="45"/>
      <c r="E58" s="45"/>
      <c r="F58" s="45"/>
    </row>
    <row r="59" spans="1:6">
      <c r="A59" s="45"/>
      <c r="B59" s="45"/>
      <c r="C59" s="45"/>
      <c r="D59" s="45"/>
      <c r="E59" s="45"/>
      <c r="F59" s="45"/>
    </row>
    <row r="60" spans="1:6">
      <c r="A60" s="45"/>
      <c r="B60" s="45"/>
      <c r="C60" s="45"/>
      <c r="D60" s="45"/>
      <c r="E60" s="45"/>
      <c r="F60" s="45"/>
    </row>
  </sheetData>
  <mergeCells count="18">
    <mergeCell ref="A1:F1"/>
    <mergeCell ref="A2:F2"/>
    <mergeCell ref="A4:F4"/>
    <mergeCell ref="A6:F6"/>
    <mergeCell ref="B12:B14"/>
    <mergeCell ref="C12:C14"/>
    <mergeCell ref="A46:C46"/>
    <mergeCell ref="A47:C47"/>
    <mergeCell ref="A49:F49"/>
    <mergeCell ref="A3:F3"/>
    <mergeCell ref="A7:F7"/>
    <mergeCell ref="A8:F8"/>
    <mergeCell ref="A9:F9"/>
    <mergeCell ref="A11:A14"/>
    <mergeCell ref="B11:C11"/>
    <mergeCell ref="F11:F14"/>
    <mergeCell ref="D11:D14"/>
    <mergeCell ref="E11:E1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6"/>
  <sheetViews>
    <sheetView view="pageBreakPreview" zoomScaleNormal="100" zoomScaleSheetLayoutView="100" workbookViewId="0">
      <selection activeCell="A8" sqref="A8:E8"/>
    </sheetView>
  </sheetViews>
  <sheetFormatPr defaultRowHeight="12.75"/>
  <cols>
    <col min="1" max="1" width="28.7109375" customWidth="1"/>
    <col min="2" max="2" width="70.140625" customWidth="1"/>
    <col min="3" max="3" width="17" customWidth="1"/>
    <col min="4" max="4" width="15.7109375" customWidth="1"/>
    <col min="5" max="5" width="9.7109375" customWidth="1"/>
  </cols>
  <sheetData>
    <row r="1" spans="1:5" ht="15.75">
      <c r="A1" s="25"/>
      <c r="B1" s="295" t="s">
        <v>271</v>
      </c>
      <c r="C1" s="295"/>
      <c r="D1" s="295"/>
      <c r="E1" s="295"/>
    </row>
    <row r="2" spans="1:5" ht="15.75">
      <c r="A2" s="295" t="s">
        <v>68</v>
      </c>
      <c r="B2" s="295"/>
      <c r="C2" s="295"/>
      <c r="D2" s="295"/>
      <c r="E2" s="295"/>
    </row>
    <row r="3" spans="1:5" ht="15.75">
      <c r="A3" s="295" t="s">
        <v>67</v>
      </c>
      <c r="B3" s="295"/>
      <c r="C3" s="295"/>
      <c r="D3" s="295"/>
      <c r="E3" s="295"/>
    </row>
    <row r="4" spans="1:5" ht="15.75">
      <c r="A4" s="25"/>
      <c r="B4" s="295" t="s">
        <v>487</v>
      </c>
      <c r="C4" s="295"/>
      <c r="D4" s="295"/>
      <c r="E4" s="295"/>
    </row>
    <row r="5" spans="1:5" ht="15.75">
      <c r="A5" s="47"/>
      <c r="B5" s="47"/>
      <c r="C5" s="47"/>
      <c r="D5" s="47"/>
    </row>
    <row r="6" spans="1:5" ht="18.75">
      <c r="A6" s="338" t="s">
        <v>58</v>
      </c>
      <c r="B6" s="338"/>
      <c r="C6" s="338"/>
      <c r="D6" s="338"/>
      <c r="E6" s="338"/>
    </row>
    <row r="7" spans="1:5" ht="15" customHeight="1">
      <c r="A7" s="338" t="s">
        <v>59</v>
      </c>
      <c r="B7" s="338"/>
      <c r="C7" s="338"/>
      <c r="D7" s="338"/>
      <c r="E7" s="338"/>
    </row>
    <row r="8" spans="1:5" ht="18.75">
      <c r="A8" s="338" t="s">
        <v>483</v>
      </c>
      <c r="B8" s="338"/>
      <c r="C8" s="338"/>
      <c r="D8" s="338"/>
      <c r="E8" s="338"/>
    </row>
    <row r="9" spans="1:5" ht="9.6" customHeight="1">
      <c r="A9" s="48"/>
      <c r="B9" s="48"/>
    </row>
    <row r="10" spans="1:5" ht="15.75">
      <c r="A10" s="103" t="s">
        <v>29</v>
      </c>
      <c r="B10" s="103" t="s">
        <v>60</v>
      </c>
      <c r="C10" s="18" t="s">
        <v>274</v>
      </c>
      <c r="D10" s="18" t="s">
        <v>275</v>
      </c>
      <c r="E10" s="226" t="s">
        <v>284</v>
      </c>
    </row>
    <row r="11" spans="1:5" ht="33" customHeight="1">
      <c r="A11" s="241" t="s">
        <v>61</v>
      </c>
      <c r="B11" s="49" t="s">
        <v>292</v>
      </c>
      <c r="C11" s="93">
        <f>C14-C12</f>
        <v>237032.15999999642</v>
      </c>
      <c r="D11" s="93">
        <f>D14-D12</f>
        <v>-3959437.7699999996</v>
      </c>
      <c r="E11" s="220">
        <f t="shared" ref="E11:E16" si="0">D11/C11*100</f>
        <v>-1670.4221781550907</v>
      </c>
    </row>
    <row r="12" spans="1:5" ht="25.9" customHeight="1">
      <c r="A12" s="242" t="s">
        <v>295</v>
      </c>
      <c r="B12" s="168" t="s">
        <v>62</v>
      </c>
      <c r="C12" s="94">
        <f>C13</f>
        <v>92695524.530000001</v>
      </c>
      <c r="D12" s="94">
        <f>D13</f>
        <v>33172310.98</v>
      </c>
      <c r="E12" s="218">
        <f t="shared" si="0"/>
        <v>35.786313468957296</v>
      </c>
    </row>
    <row r="13" spans="1:5" ht="29.45" customHeight="1">
      <c r="A13" s="242" t="s">
        <v>293</v>
      </c>
      <c r="B13" s="52" t="s">
        <v>63</v>
      </c>
      <c r="C13" s="94">
        <v>92695524.530000001</v>
      </c>
      <c r="D13" s="94">
        <v>33172310.98</v>
      </c>
      <c r="E13" s="218">
        <f t="shared" si="0"/>
        <v>35.786313468957296</v>
      </c>
    </row>
    <row r="14" spans="1:5" ht="27" customHeight="1">
      <c r="A14" s="242" t="s">
        <v>296</v>
      </c>
      <c r="B14" s="168" t="s">
        <v>64</v>
      </c>
      <c r="C14" s="94">
        <f>C15</f>
        <v>92932556.689999998</v>
      </c>
      <c r="D14" s="94">
        <f>D15</f>
        <v>29212873.210000001</v>
      </c>
      <c r="E14" s="218">
        <f t="shared" si="0"/>
        <v>31.434487816198704</v>
      </c>
    </row>
    <row r="15" spans="1:5" ht="27" customHeight="1">
      <c r="A15" s="242" t="s">
        <v>294</v>
      </c>
      <c r="B15" s="52" t="s">
        <v>65</v>
      </c>
      <c r="C15" s="94">
        <v>92932556.689999998</v>
      </c>
      <c r="D15" s="94">
        <v>29212873.210000001</v>
      </c>
      <c r="E15" s="218">
        <f t="shared" si="0"/>
        <v>31.434487816198704</v>
      </c>
    </row>
    <row r="16" spans="1:5" ht="46.15" customHeight="1">
      <c r="A16" s="50"/>
      <c r="B16" s="51" t="s">
        <v>66</v>
      </c>
      <c r="C16" s="93">
        <f>C11</f>
        <v>237032.15999999642</v>
      </c>
      <c r="D16" s="93">
        <f>D11</f>
        <v>-3959437.7699999996</v>
      </c>
      <c r="E16" s="220">
        <f t="shared" si="0"/>
        <v>-1670.4221781550907</v>
      </c>
    </row>
  </sheetData>
  <mergeCells count="7">
    <mergeCell ref="A7:E7"/>
    <mergeCell ref="A8:E8"/>
    <mergeCell ref="A6:E6"/>
    <mergeCell ref="B1:E1"/>
    <mergeCell ref="A2:E2"/>
    <mergeCell ref="B4:E4"/>
    <mergeCell ref="A3:E3"/>
  </mergeCells>
  <phoneticPr fontId="11" type="noConversion"/>
  <pageMargins left="0.55118110236220474" right="0.55118110236220474" top="0.59055118110236227" bottom="0.59055118110236227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User 2012 -1</cp:lastModifiedBy>
  <cp:lastPrinted>2018-04-05T12:10:34Z</cp:lastPrinted>
  <dcterms:created xsi:type="dcterms:W3CDTF">2005-10-26T11:58:18Z</dcterms:created>
  <dcterms:modified xsi:type="dcterms:W3CDTF">2019-07-16T13:34:12Z</dcterms:modified>
</cp:coreProperties>
</file>